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>
    <definedName name="_xlnm.Print_Area" localSheetId="0">'Лист1'!$A$1:$O$124</definedName>
  </definedNames>
  <calcPr fullCalcOnLoad="1"/>
</workbook>
</file>

<file path=xl/sharedStrings.xml><?xml version="1.0" encoding="utf-8"?>
<sst xmlns="http://schemas.openxmlformats.org/spreadsheetml/2006/main" count="320" uniqueCount="290">
  <si>
    <t>м. Прилуки</t>
  </si>
  <si>
    <t>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</si>
  <si>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</si>
  <si>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</si>
  <si>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</si>
  <si>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</si>
  <si>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</si>
  <si>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</si>
  <si>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</si>
  <si>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</si>
  <si>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</si>
  <si>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</si>
  <si>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</si>
  <si>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</si>
  <si>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</si>
  <si>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</si>
  <si>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010000</t>
  </si>
  <si>
    <t>Державне управління</t>
  </si>
  <si>
    <t>010116</t>
  </si>
  <si>
    <t>080000</t>
  </si>
  <si>
    <t>Охорона здоров`я</t>
  </si>
  <si>
    <t>080101</t>
  </si>
  <si>
    <t>080500</t>
  </si>
  <si>
    <t>081002</t>
  </si>
  <si>
    <t>081009</t>
  </si>
  <si>
    <t>090000</t>
  </si>
  <si>
    <t>Соціальний захист та соціальне забезпечення</t>
  </si>
  <si>
    <t>090412</t>
  </si>
  <si>
    <t>091101</t>
  </si>
  <si>
    <t>091102</t>
  </si>
  <si>
    <t>091209</t>
  </si>
  <si>
    <t>110000</t>
  </si>
  <si>
    <t>Культура і мистецтво</t>
  </si>
  <si>
    <t>110103</t>
  </si>
  <si>
    <t>210105</t>
  </si>
  <si>
    <t>210110</t>
  </si>
  <si>
    <t>240601</t>
  </si>
  <si>
    <t>250404</t>
  </si>
  <si>
    <t>10</t>
  </si>
  <si>
    <t>070000</t>
  </si>
  <si>
    <t>Освіта</t>
  </si>
  <si>
    <t>070101</t>
  </si>
  <si>
    <t>070201</t>
  </si>
  <si>
    <t>070401</t>
  </si>
  <si>
    <t>070802</t>
  </si>
  <si>
    <t>070804</t>
  </si>
  <si>
    <t>070805</t>
  </si>
  <si>
    <t>070806</t>
  </si>
  <si>
    <t>070808</t>
  </si>
  <si>
    <t>091103</t>
  </si>
  <si>
    <t>091108</t>
  </si>
  <si>
    <t>130107</t>
  </si>
  <si>
    <t>15</t>
  </si>
  <si>
    <t xml:space="preserve"> Управління праці та соціального захисту населення Прилуцької  міської ради</t>
  </si>
  <si>
    <t>091204</t>
  </si>
  <si>
    <t>091205</t>
  </si>
  <si>
    <t>170000</t>
  </si>
  <si>
    <t>Транспорт, дорожнє господарство, зв`язок, телекомунікації та інформатика</t>
  </si>
  <si>
    <t>24</t>
  </si>
  <si>
    <t>110201</t>
  </si>
  <si>
    <t>110202</t>
  </si>
  <si>
    <t>110204</t>
  </si>
  <si>
    <t>110205</t>
  </si>
  <si>
    <t>40</t>
  </si>
  <si>
    <t>Управління житлово-комунального господарства Прилуцької міської ради</t>
  </si>
  <si>
    <t>100000</t>
  </si>
  <si>
    <t>Житлово-комунальне господарство</t>
  </si>
  <si>
    <t>100105</t>
  </si>
  <si>
    <t>100202</t>
  </si>
  <si>
    <t>100203</t>
  </si>
  <si>
    <t>150000</t>
  </si>
  <si>
    <t>Будівництво</t>
  </si>
  <si>
    <t>150101</t>
  </si>
  <si>
    <t>170703</t>
  </si>
  <si>
    <t>75</t>
  </si>
  <si>
    <t>Фінансове управління Прилуцької міської ради</t>
  </si>
  <si>
    <t>091207</t>
  </si>
  <si>
    <t>Всього видатків</t>
  </si>
  <si>
    <t>до рішення міської ради</t>
  </si>
  <si>
    <t>Управління освіти Прилуцької міської ради</t>
  </si>
  <si>
    <t>Виконавчий комітет Прилуцької міської ради</t>
  </si>
  <si>
    <t>Відділ культури і туризму Прилуцької міської ради</t>
  </si>
  <si>
    <t>ЗАТВЕРДЖЕНО</t>
  </si>
  <si>
    <t>Код програмної класифікації видатків та кредитування місцевих бюджетів</t>
  </si>
  <si>
    <t>Багатопрофільна стаціонарна медична допомога населенню</t>
  </si>
  <si>
    <t>Надання стоматологічної допомоги населенню</t>
  </si>
  <si>
    <t>Забезпечення пільгового зубопротезування незахищеним верствам населення</t>
  </si>
  <si>
    <t>Забезпечення  централізованих заходів з лікування хворих на цукровий діабет</t>
  </si>
  <si>
    <t xml:space="preserve">Інші видатки на соціальний захист населення </t>
  </si>
  <si>
    <t xml:space="preserve">Утримання центрів соціальних служб для сімї , дітей та молоді </t>
  </si>
  <si>
    <t xml:space="preserve">Програми і заходи центрів соціальних служб для сімї , дітей та молоді </t>
  </si>
  <si>
    <t xml:space="preserve">Сприяння діяльності професійних, творчих, муніципальних колективів  </t>
  </si>
  <si>
    <t>Забезпечення прав громадян на бібліотечне обслуговування, забезпечення загальної доступності до інформації та культурних цінностей, що зберігаються та надаються у тимчасове користування бібліотеками</t>
  </si>
  <si>
    <t xml:space="preserve">Збереження історичних пам'яток національної культури, їх популяризація серед населення, збереження духовного надбання нації та музейна справа </t>
  </si>
  <si>
    <t>Організація культурного дозвілля населення міста. Розвиток і збереження культурних традицій</t>
  </si>
  <si>
    <t>Духовне та естетичне виховання дітей та молоді</t>
  </si>
  <si>
    <t>Адміністрування програм управління культури і туризму департаменту гуманітарної політики</t>
  </si>
  <si>
    <t>Благоустрій міста</t>
  </si>
  <si>
    <t>Утримання обєктів соціальної сфери  підприємств , що передаються до комунальної власності</t>
  </si>
  <si>
    <t>Забезпечення функціонування водопровідно-каналізаційного господарства</t>
  </si>
  <si>
    <t>Додаток 3-1</t>
  </si>
  <si>
    <t>Охорона та раціональне використання природних ресурсів</t>
  </si>
  <si>
    <t xml:space="preserve">Інші видатки </t>
  </si>
  <si>
    <t>Видатки на запобігання  та ліквідацію надзвичайних ситуацій та наслідків стихійного лиха</t>
  </si>
  <si>
    <t>Організація рятування на водах</t>
  </si>
  <si>
    <t>Забезпечення діяльності органів місцевого самоврядування в галузі освіти</t>
  </si>
  <si>
    <t>Дошкільна освіта, догляд та виховання дітей</t>
  </si>
  <si>
    <t>Надання допомоги  дітям - сиротам  та дітям, позбавлених  батьківського піклування, яким виповнюється 18 років</t>
  </si>
  <si>
    <t>Методичне забезпечення діяльності  навчальних закладів  та інші заходи в галузі освіти</t>
  </si>
  <si>
    <t>О.І.Ворона</t>
  </si>
  <si>
    <t xml:space="preserve">Проведення навчально-тренувальних зборів і змагань </t>
  </si>
  <si>
    <t>0300000</t>
  </si>
  <si>
    <t>0312000</t>
  </si>
  <si>
    <t>0312010</t>
  </si>
  <si>
    <t>0312140</t>
  </si>
  <si>
    <t>0313000</t>
  </si>
  <si>
    <t>0314030</t>
  </si>
  <si>
    <t>0319110</t>
  </si>
  <si>
    <t>Найменування програми/підпрограми видатків та кредитування місцевих бюджетів</t>
  </si>
  <si>
    <t>Утримання та навчально-тренувальна робота дитячо-юнацьких спортивних шкіл</t>
  </si>
  <si>
    <t>0317810</t>
  </si>
  <si>
    <t>Філармонії, музичні колективи і ансамблі та інші мистецькі заходи та заклади</t>
  </si>
  <si>
    <t>070303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</si>
  <si>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</si>
  <si>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</si>
  <si>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</si>
  <si>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</si>
  <si>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</si>
  <si>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</si>
  <si>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</si>
  <si>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</si>
  <si>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>090210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</si>
  <si>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</si>
  <si>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</si>
  <si>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</si>
  <si>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</si>
  <si>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</si>
  <si>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</si>
  <si>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</si>
  <si>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</si>
  <si>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</si>
  <si>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</si>
  <si>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090308</t>
  </si>
  <si>
    <t>090401</t>
  </si>
  <si>
    <t>090405</t>
  </si>
  <si>
    <t>090406</t>
  </si>
  <si>
    <t>090411</t>
  </si>
  <si>
    <t>090417</t>
  </si>
  <si>
    <t>091300</t>
  </si>
  <si>
    <t>170102</t>
  </si>
  <si>
    <t>170302</t>
  </si>
  <si>
    <t>1513050</t>
  </si>
  <si>
    <t>1513090</t>
  </si>
  <si>
    <t>1513190</t>
  </si>
  <si>
    <t>Пільги на медичне обслуговування громадянам, які постраждали внаслідок Чорнобильської катастрофи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</si>
  <si>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</si>
  <si>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</si>
  <si>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</si>
  <si>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</si>
  <si>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</si>
  <si>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</si>
  <si>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</si>
  <si>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</si>
  <si>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</si>
  <si>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</si>
  <si>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</si>
  <si>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</si>
  <si>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</si>
  <si>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Кошти на забезпечення побутовим вугіллям окремих категорій населення </t>
  </si>
  <si>
    <t>Витрати на поховання учасників бойових дій та інвалідів війни </t>
  </si>
  <si>
    <t>Державна соціальна допомога інвалідам з дитинства та дітям-інвалідам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</si>
  <si>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</si>
  <si>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</si>
  <si>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Розробка схем та проектних рішень масового застосування</t>
  </si>
  <si>
    <r>
      <t>Внески до статутного капіталу суб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господарювання</t>
    </r>
  </si>
  <si>
    <t>Резервний фонд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</si>
  <si>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</si>
  <si>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</si>
  <si>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</si>
  <si>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</si>
  <si>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Соціальні програми і заходи державних органів у справах молоді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</si>
  <si>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</si>
  <si>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з позашкільної роботи з дітьми</t>
  </si>
  <si>
    <t>за головними розпорядниками коштів у розрізі бюджетних програм</t>
  </si>
  <si>
    <t>Централізоване ведення бухгалтерського обліку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</si>
  <si>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</si>
  <si>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реабілітаційних послуг інвалідам та дітям-інвалідам</t>
  </si>
  <si>
    <t>Реалізація заходів щодо інвестиційного розвитку території</t>
  </si>
  <si>
    <t>Утримання та розвиток інфраструктури доріг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</si>
  <si>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 на житлово-комунальні послуги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</si>
  <si>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 на прдбання твердого палива та скрапленого газу</t>
  </si>
  <si>
    <t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</si>
  <si>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... на житлово-комунальні послуги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</si>
  <si>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... на придбання твердого палива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</si>
  <si>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</si>
  <si>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</si>
  <si>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</si>
  <si>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Надання пільг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… на безоплатне користування житлом, опаленням та освітленням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</si>
  <si>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</si>
  <si>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Забезпечення соціальними послугами громадян похилого віку, інвалідів, дітей-інвалідів, хворих, які не здатні до самообслуговування, потребують сторонньої допомоги, фізичними особами</t>
  </si>
  <si>
    <t>4016150</t>
  </si>
  <si>
    <t>Погашення заборгованості з різниці в тарифах на теплову енергію, послуги з централізованого водопостачання та водовідведення, ... що затверджувалися та/або погоджувалися органами державної влади чи місцевого самоврядування</t>
  </si>
  <si>
    <t>Управління містобудування та архітектури Прилуцької міської ради</t>
  </si>
  <si>
    <t>4816400</t>
  </si>
  <si>
    <t>4800000</t>
  </si>
  <si>
    <t>Начальник фінансового управління</t>
  </si>
  <si>
    <t>Розподіл видатків міського бюджету м.Прилуки на 2014 рік</t>
  </si>
  <si>
    <t>Будівництво та придбання житла для окремих категорій населення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</si>
  <si>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</si>
  <si>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0318020</t>
  </si>
  <si>
    <t>090407</t>
  </si>
  <si>
    <t>1511060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</si>
  <si>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</si>
  <si>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видатки розвитку</t>
  </si>
  <si>
    <t>0310170</t>
  </si>
  <si>
    <t>0310100</t>
  </si>
  <si>
    <t>0312180</t>
  </si>
  <si>
    <t>0312220</t>
  </si>
  <si>
    <t>0312200</t>
  </si>
  <si>
    <t>0312214</t>
  </si>
  <si>
    <t>0313400</t>
  </si>
  <si>
    <t>0313131</t>
  </si>
  <si>
    <t>0313132</t>
  </si>
  <si>
    <t>0313140</t>
  </si>
  <si>
    <t>0313160</t>
  </si>
  <si>
    <t>0313202</t>
  </si>
  <si>
    <t>0315011</t>
  </si>
  <si>
    <t>0316324</t>
  </si>
  <si>
    <t>0316430</t>
  </si>
  <si>
    <t>0317470</t>
  </si>
  <si>
    <t>0317840</t>
  </si>
  <si>
    <t>0318700</t>
  </si>
  <si>
    <t>1010100</t>
  </si>
  <si>
    <t>1010170</t>
  </si>
  <si>
    <t>1011090</t>
  </si>
  <si>
    <t>1011230</t>
  </si>
  <si>
    <t>1013160</t>
  </si>
  <si>
    <t>1015022</t>
  </si>
  <si>
    <t>1510100</t>
  </si>
  <si>
    <t>1510170</t>
  </si>
  <si>
    <t>1513011</t>
  </si>
  <si>
    <t>1513021</t>
  </si>
  <si>
    <t>1513031</t>
  </si>
  <si>
    <t>1513012</t>
  </si>
  <si>
    <t>1513022</t>
  </si>
  <si>
    <t>1513013</t>
  </si>
  <si>
    <t>1513023</t>
  </si>
  <si>
    <t>1513033</t>
  </si>
  <si>
    <t>1513014</t>
  </si>
  <si>
    <t>1513034</t>
  </si>
  <si>
    <t>1513015</t>
  </si>
  <si>
    <t>1513025</t>
  </si>
  <si>
    <t>1513041</t>
  </si>
  <si>
    <t>1513042</t>
  </si>
  <si>
    <t>1513043</t>
  </si>
  <si>
    <t>1513044</t>
  </si>
  <si>
    <t>1513045</t>
  </si>
  <si>
    <t>1513046</t>
  </si>
  <si>
    <t>1513047</t>
  </si>
  <si>
    <t>1513048</t>
  </si>
  <si>
    <t>1513016</t>
  </si>
  <si>
    <t>1513026</t>
  </si>
  <si>
    <t>1513017</t>
  </si>
  <si>
    <t>1513027</t>
  </si>
  <si>
    <t>1513104</t>
  </si>
  <si>
    <t>1513105</t>
  </si>
  <si>
    <t>1513181</t>
  </si>
  <si>
    <t>1513049</t>
  </si>
  <si>
    <t>1513035</t>
  </si>
  <si>
    <t>1513037</t>
  </si>
  <si>
    <t>2410100</t>
  </si>
  <si>
    <t>2410170</t>
  </si>
  <si>
    <t>2414030</t>
  </si>
  <si>
    <t>4016052</t>
  </si>
  <si>
    <t>4016060</t>
  </si>
  <si>
    <t>4016650</t>
  </si>
  <si>
    <t>4810100</t>
  </si>
  <si>
    <t>4810170</t>
  </si>
  <si>
    <t>4816430</t>
  </si>
  <si>
    <t>7510100</t>
  </si>
  <si>
    <t>7510170</t>
  </si>
  <si>
    <t>(84 сесія 6 скликання)</t>
  </si>
  <si>
    <t xml:space="preserve">міської ради </t>
  </si>
  <si>
    <t>Забезпечення діяльності органів місцевого самоврядування по виконанню власних і делегованих повноважень</t>
  </si>
  <si>
    <t>26 лютого 2015 року №3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</si>
  <si>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</si>
  <si>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Здійснення централізованого господарського обслуговування</t>
  </si>
  <si>
    <t>Утримання інших закладів освіти</t>
  </si>
  <si>
    <r>
      <t>Забезпечення належних умов для виховання та розвитку дітей- сиріт і дітей, позбавлених батьківського піклування, в дитячих будинках сімейного типу та прйомних сім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ях</t>
    </r>
  </si>
  <si>
    <t>Надання пільг населенню (крім ветеранів війни і працівійськової служби, які постраждали внаслідок Чорнобильської катастрофи), на оплату житлово-комунальних послуг і природного газу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</si>
</sst>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quotePrefix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2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 quotePrefix="1">
      <alignment vertical="center"/>
    </xf>
    <xf numFmtId="49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left" vertical="center"/>
    </xf>
    <xf numFmtId="0" fontId="0" fillId="0" borderId="10" xfId="0" applyBorder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="98" zoomScaleSheetLayoutView="98" workbookViewId="0" topLeftCell="F1">
      <selection activeCell="M11" sqref="M11:M12"/>
    </sheetView>
  </sheetViews>
  <sheetFormatPr defaultColWidth="9.125" defaultRowHeight="12.75"/>
  <cols>
    <col min="1" max="1" width="11.125" style="1" customWidth="1"/>
    <col min="2" max="2" width="7.125" style="1" customWidth="1"/>
    <col min="3" max="3" width="27.375" style="1" customWidth="1"/>
    <col min="4" max="4" width="12.375" style="1" customWidth="1"/>
    <col min="5" max="5" width="11.625" style="1" bestFit="1" customWidth="1"/>
    <col min="6" max="6" width="11.375" style="1" customWidth="1"/>
    <col min="7" max="7" width="10.50390625" style="1" customWidth="1"/>
    <col min="8" max="8" width="11.625" style="1" bestFit="1" customWidth="1"/>
    <col min="9" max="9" width="10.625" style="1" bestFit="1" customWidth="1"/>
    <col min="10" max="10" width="9.625" style="1" bestFit="1" customWidth="1"/>
    <col min="11" max="11" width="10.125" style="1" customWidth="1"/>
    <col min="12" max="12" width="11.125" style="1" customWidth="1"/>
    <col min="13" max="13" width="11.50390625" style="1" customWidth="1"/>
    <col min="14" max="14" width="10.625" style="1" customWidth="1"/>
    <col min="15" max="15" width="12.625" style="1" bestFit="1" customWidth="1"/>
    <col min="16" max="16" width="9.125" style="1" customWidth="1"/>
    <col min="17" max="17" width="14.00390625" style="1" bestFit="1" customWidth="1"/>
    <col min="18" max="16384" width="9.125" style="1" customWidth="1"/>
  </cols>
  <sheetData>
    <row r="1" spans="2:15" ht="18">
      <c r="B1" s="1" t="s">
        <v>0</v>
      </c>
      <c r="M1" s="2" t="s">
        <v>82</v>
      </c>
      <c r="N1" s="2"/>
      <c r="O1" s="2"/>
    </row>
    <row r="2" spans="13:15" ht="18">
      <c r="M2" s="2" t="s">
        <v>100</v>
      </c>
      <c r="N2" s="2"/>
      <c r="O2" s="2"/>
    </row>
    <row r="3" spans="13:15" ht="18">
      <c r="M3" s="39" t="s">
        <v>78</v>
      </c>
      <c r="N3" s="39"/>
      <c r="O3" s="39"/>
    </row>
    <row r="4" spans="13:15" ht="18">
      <c r="M4" s="39" t="s">
        <v>281</v>
      </c>
      <c r="N4" s="39"/>
      <c r="O4" s="39"/>
    </row>
    <row r="5" spans="13:15" ht="18">
      <c r="M5" s="2" t="s">
        <v>284</v>
      </c>
      <c r="N5" s="2"/>
      <c r="O5" s="2"/>
    </row>
    <row r="6" spans="2:15" ht="12.75">
      <c r="B6" s="40" t="s">
        <v>206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ht="12.75">
      <c r="B7" s="40" t="s">
        <v>183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ht="12.75">
      <c r="O8" s="3" t="s">
        <v>1</v>
      </c>
    </row>
    <row r="9" spans="1:15" ht="12.75" customHeight="1">
      <c r="A9" s="38" t="s">
        <v>83</v>
      </c>
      <c r="B9" s="38" t="s">
        <v>2</v>
      </c>
      <c r="C9" s="37" t="s">
        <v>118</v>
      </c>
      <c r="D9" s="31" t="s">
        <v>3</v>
      </c>
      <c r="E9" s="32"/>
      <c r="F9" s="32"/>
      <c r="G9" s="33"/>
      <c r="H9" s="37" t="s">
        <v>8</v>
      </c>
      <c r="I9" s="37"/>
      <c r="J9" s="37"/>
      <c r="K9" s="37"/>
      <c r="L9" s="37"/>
      <c r="M9" s="37"/>
      <c r="N9" s="37"/>
      <c r="O9" s="37" t="s">
        <v>13</v>
      </c>
    </row>
    <row r="10" spans="1:15" ht="12.75">
      <c r="A10" s="37"/>
      <c r="B10" s="37"/>
      <c r="C10" s="37"/>
      <c r="D10" s="37" t="s">
        <v>4</v>
      </c>
      <c r="E10" s="37" t="s">
        <v>5</v>
      </c>
      <c r="F10" s="37"/>
      <c r="G10" s="34" t="s">
        <v>213</v>
      </c>
      <c r="H10" s="37" t="s">
        <v>4</v>
      </c>
      <c r="I10" s="37" t="s">
        <v>9</v>
      </c>
      <c r="J10" s="37" t="s">
        <v>5</v>
      </c>
      <c r="K10" s="37"/>
      <c r="L10" s="37" t="s">
        <v>10</v>
      </c>
      <c r="M10" s="37" t="s">
        <v>5</v>
      </c>
      <c r="N10" s="37"/>
      <c r="O10" s="37"/>
    </row>
    <row r="11" spans="1:15" ht="47.25" customHeight="1">
      <c r="A11" s="37"/>
      <c r="B11" s="37"/>
      <c r="C11" s="37"/>
      <c r="D11" s="37"/>
      <c r="E11" s="37" t="s">
        <v>6</v>
      </c>
      <c r="F11" s="37" t="s">
        <v>7</v>
      </c>
      <c r="G11" s="35"/>
      <c r="H11" s="37"/>
      <c r="I11" s="37"/>
      <c r="J11" s="37" t="s">
        <v>6</v>
      </c>
      <c r="K11" s="37" t="s">
        <v>7</v>
      </c>
      <c r="L11" s="37"/>
      <c r="M11" s="37" t="s">
        <v>11</v>
      </c>
      <c r="N11" s="38" t="s">
        <v>12</v>
      </c>
      <c r="O11" s="37"/>
    </row>
    <row r="12" spans="1:15" ht="12.75">
      <c r="A12" s="37"/>
      <c r="B12" s="37"/>
      <c r="C12" s="37"/>
      <c r="D12" s="37"/>
      <c r="E12" s="37"/>
      <c r="F12" s="37"/>
      <c r="G12" s="36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14</v>
      </c>
    </row>
    <row r="14" spans="1:15" ht="26.25">
      <c r="A14" s="6" t="s">
        <v>111</v>
      </c>
      <c r="B14" s="7" t="s">
        <v>15</v>
      </c>
      <c r="C14" s="8" t="s">
        <v>80</v>
      </c>
      <c r="D14" s="9">
        <f>D15+D17+D24+D31+D32+D33+D34+D35+D36+D37+D38+D40+D39</f>
        <v>59812734</v>
      </c>
      <c r="E14" s="9">
        <f aca="true" t="shared" si="0" ref="E14:O14">E15+E17+E24+E31+E32+E33+E34+E35+E36+E37+E38+E40+E39</f>
        <v>30546266</v>
      </c>
      <c r="F14" s="9">
        <f t="shared" si="0"/>
        <v>5851528</v>
      </c>
      <c r="G14" s="9">
        <f t="shared" si="0"/>
        <v>300000</v>
      </c>
      <c r="H14" s="9">
        <f t="shared" si="0"/>
        <v>6353200</v>
      </c>
      <c r="I14" s="9">
        <f t="shared" si="0"/>
        <v>1189000</v>
      </c>
      <c r="J14" s="9">
        <f t="shared" si="0"/>
        <v>410000</v>
      </c>
      <c r="K14" s="9">
        <f t="shared" si="0"/>
        <v>33329</v>
      </c>
      <c r="L14" s="9">
        <f t="shared" si="0"/>
        <v>5164200</v>
      </c>
      <c r="M14" s="9">
        <f t="shared" si="0"/>
        <v>5164200</v>
      </c>
      <c r="N14" s="9">
        <f t="shared" si="0"/>
        <v>45800</v>
      </c>
      <c r="O14" s="9">
        <f t="shared" si="0"/>
        <v>66165934</v>
      </c>
    </row>
    <row r="15" spans="1:15" ht="12.75">
      <c r="A15" s="10" t="s">
        <v>215</v>
      </c>
      <c r="B15" s="7" t="s">
        <v>16</v>
      </c>
      <c r="C15" s="8" t="s">
        <v>17</v>
      </c>
      <c r="D15" s="9">
        <f aca="true" t="shared" si="1" ref="D15:N15">SUM(D16)</f>
        <v>6664041.45</v>
      </c>
      <c r="E15" s="9">
        <f t="shared" si="1"/>
        <v>3982780</v>
      </c>
      <c r="F15" s="9">
        <f t="shared" si="1"/>
        <v>568000</v>
      </c>
      <c r="G15" s="9">
        <f t="shared" si="1"/>
        <v>0</v>
      </c>
      <c r="H15" s="9">
        <f t="shared" si="1"/>
        <v>34000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34000</v>
      </c>
      <c r="M15" s="9">
        <f t="shared" si="1"/>
        <v>34000</v>
      </c>
      <c r="N15" s="9">
        <f t="shared" si="1"/>
        <v>0</v>
      </c>
      <c r="O15" s="9">
        <f aca="true" t="shared" si="2" ref="O15:O23">D15+H15</f>
        <v>6698041.45</v>
      </c>
    </row>
    <row r="16" spans="1:15" ht="52.5">
      <c r="A16" s="11" t="s">
        <v>214</v>
      </c>
      <c r="B16" s="12" t="s">
        <v>18</v>
      </c>
      <c r="C16" s="13" t="s">
        <v>283</v>
      </c>
      <c r="D16" s="14">
        <v>6664041.45</v>
      </c>
      <c r="E16" s="14">
        <v>3982780</v>
      </c>
      <c r="F16" s="14">
        <v>568000</v>
      </c>
      <c r="G16" s="14">
        <v>0</v>
      </c>
      <c r="H16" s="14">
        <v>34000</v>
      </c>
      <c r="I16" s="14">
        <v>0</v>
      </c>
      <c r="J16" s="14">
        <v>0</v>
      </c>
      <c r="K16" s="14">
        <v>0</v>
      </c>
      <c r="L16" s="14">
        <v>34000</v>
      </c>
      <c r="M16" s="14">
        <v>34000</v>
      </c>
      <c r="N16" s="14">
        <v>0</v>
      </c>
      <c r="O16" s="14">
        <f t="shared" si="2"/>
        <v>6698041.45</v>
      </c>
    </row>
    <row r="17" spans="1:15" ht="12.75">
      <c r="A17" s="10" t="s">
        <v>112</v>
      </c>
      <c r="B17" s="7" t="s">
        <v>19</v>
      </c>
      <c r="C17" s="15" t="s">
        <v>20</v>
      </c>
      <c r="D17" s="9">
        <f>SUM(D18:D23)</f>
        <v>51563300</v>
      </c>
      <c r="E17" s="9">
        <f>SUM(E18:E23)</f>
        <v>26253586</v>
      </c>
      <c r="F17" s="9">
        <f>SUM(F18:F23)</f>
        <v>5239528</v>
      </c>
      <c r="G17" s="9">
        <f aca="true" t="shared" si="3" ref="G17:N17">SUM(G18:G23)</f>
        <v>0</v>
      </c>
      <c r="H17" s="9">
        <f>SUM(H18:H23)</f>
        <v>1521700</v>
      </c>
      <c r="I17" s="9">
        <f>SUM(I18:I23)</f>
        <v>1100000</v>
      </c>
      <c r="J17" s="9">
        <f>SUM(J18:J23)</f>
        <v>410000</v>
      </c>
      <c r="K17" s="9">
        <f>SUM(K18:K23)</f>
        <v>33329</v>
      </c>
      <c r="L17" s="9">
        <f t="shared" si="3"/>
        <v>421700</v>
      </c>
      <c r="M17" s="9">
        <f t="shared" si="3"/>
        <v>421700</v>
      </c>
      <c r="N17" s="9">
        <f t="shared" si="3"/>
        <v>0</v>
      </c>
      <c r="O17" s="9">
        <f t="shared" si="2"/>
        <v>53085000</v>
      </c>
    </row>
    <row r="18" spans="1:15" ht="26.25">
      <c r="A18" s="11" t="s">
        <v>113</v>
      </c>
      <c r="B18" s="12" t="s">
        <v>21</v>
      </c>
      <c r="C18" s="13" t="s">
        <v>84</v>
      </c>
      <c r="D18" s="14">
        <v>42254822</v>
      </c>
      <c r="E18" s="14">
        <v>24201876</v>
      </c>
      <c r="F18" s="14">
        <v>5137650</v>
      </c>
      <c r="G18" s="14">
        <v>0</v>
      </c>
      <c r="H18" s="14">
        <v>1091124</v>
      </c>
      <c r="I18" s="14">
        <v>669424</v>
      </c>
      <c r="J18" s="14">
        <v>190000</v>
      </c>
      <c r="K18" s="14">
        <v>2613</v>
      </c>
      <c r="L18" s="14">
        <v>421700</v>
      </c>
      <c r="M18" s="14">
        <v>421700</v>
      </c>
      <c r="N18" s="14">
        <v>0</v>
      </c>
      <c r="O18" s="14">
        <f t="shared" si="2"/>
        <v>43345946</v>
      </c>
    </row>
    <row r="19" spans="1:15" ht="26.25">
      <c r="A19" s="11" t="s">
        <v>114</v>
      </c>
      <c r="B19" s="19" t="s">
        <v>22</v>
      </c>
      <c r="C19" s="13" t="s">
        <v>85</v>
      </c>
      <c r="D19" s="14">
        <v>2121920</v>
      </c>
      <c r="E19" s="14">
        <v>1436010</v>
      </c>
      <c r="F19" s="14">
        <v>71840</v>
      </c>
      <c r="G19" s="14">
        <v>0</v>
      </c>
      <c r="H19" s="14">
        <v>430576</v>
      </c>
      <c r="I19" s="14">
        <v>430576</v>
      </c>
      <c r="J19" s="14">
        <v>220000</v>
      </c>
      <c r="K19" s="14">
        <v>30716</v>
      </c>
      <c r="L19" s="14">
        <v>0</v>
      </c>
      <c r="M19" s="14">
        <v>0</v>
      </c>
      <c r="N19" s="14">
        <v>0</v>
      </c>
      <c r="O19" s="14">
        <f t="shared" si="2"/>
        <v>2552496</v>
      </c>
    </row>
    <row r="20" spans="1:15" ht="26.25">
      <c r="A20" s="11" t="s">
        <v>216</v>
      </c>
      <c r="B20" s="19" t="s">
        <v>176</v>
      </c>
      <c r="C20" s="13" t="s">
        <v>177</v>
      </c>
      <c r="D20" s="14">
        <v>4709650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2"/>
        <v>4709650</v>
      </c>
    </row>
    <row r="21" spans="1:15" ht="39">
      <c r="A21" s="11" t="s">
        <v>217</v>
      </c>
      <c r="B21" s="12" t="s">
        <v>23</v>
      </c>
      <c r="C21" s="13" t="s">
        <v>86</v>
      </c>
      <c r="D21" s="14">
        <v>60000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2"/>
        <v>60000</v>
      </c>
    </row>
    <row r="22" spans="1:15" ht="78.75">
      <c r="A22" s="10" t="s">
        <v>218</v>
      </c>
      <c r="B22" s="19" t="s">
        <v>178</v>
      </c>
      <c r="C22" s="16" t="s">
        <v>179</v>
      </c>
      <c r="D22" s="14">
        <v>882008</v>
      </c>
      <c r="E22" s="14">
        <v>615700</v>
      </c>
      <c r="F22" s="14">
        <v>30038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2"/>
        <v>882008</v>
      </c>
    </row>
    <row r="23" spans="1:15" ht="39">
      <c r="A23" s="10" t="s">
        <v>219</v>
      </c>
      <c r="B23" s="12" t="s">
        <v>24</v>
      </c>
      <c r="C23" s="16" t="s">
        <v>87</v>
      </c>
      <c r="D23" s="14">
        <v>1534900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2"/>
        <v>1534900</v>
      </c>
    </row>
    <row r="24" spans="1:15" ht="26.25">
      <c r="A24" s="10" t="s">
        <v>115</v>
      </c>
      <c r="B24" s="7" t="s">
        <v>25</v>
      </c>
      <c r="C24" s="8" t="s">
        <v>26</v>
      </c>
      <c r="D24" s="9">
        <f>D25+D26+D27+D28+D30+D29</f>
        <v>979892.55</v>
      </c>
      <c r="E24" s="9">
        <f aca="true" t="shared" si="4" ref="E24:O24">E25+E26+E27+E28+E30+E29</f>
        <v>309900</v>
      </c>
      <c r="F24" s="9">
        <f t="shared" si="4"/>
        <v>44000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979892.55</v>
      </c>
    </row>
    <row r="25" spans="1:15" ht="26.25">
      <c r="A25" s="10" t="s">
        <v>220</v>
      </c>
      <c r="B25" s="12" t="s">
        <v>27</v>
      </c>
      <c r="C25" s="16" t="s">
        <v>88</v>
      </c>
      <c r="D25" s="14">
        <v>386148.55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aca="true" t="shared" si="5" ref="O25:O56">D25+H25</f>
        <v>386148.55</v>
      </c>
    </row>
    <row r="26" spans="1:15" ht="26.25">
      <c r="A26" s="10" t="s">
        <v>221</v>
      </c>
      <c r="B26" s="12" t="s">
        <v>28</v>
      </c>
      <c r="C26" s="16" t="s">
        <v>89</v>
      </c>
      <c r="D26" s="14">
        <v>502900</v>
      </c>
      <c r="E26" s="14">
        <v>309900</v>
      </c>
      <c r="F26" s="14">
        <v>44000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5"/>
        <v>502900</v>
      </c>
    </row>
    <row r="27" spans="1:15" ht="39">
      <c r="A27" s="10" t="s">
        <v>222</v>
      </c>
      <c r="B27" s="12" t="s">
        <v>29</v>
      </c>
      <c r="C27" s="16" t="s">
        <v>90</v>
      </c>
      <c r="D27" s="14">
        <v>20000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si="5"/>
        <v>20000</v>
      </c>
    </row>
    <row r="28" spans="1:15" ht="39">
      <c r="A28" s="10" t="s">
        <v>223</v>
      </c>
      <c r="B28" s="12" t="s">
        <v>49</v>
      </c>
      <c r="C28" s="16" t="s">
        <v>180</v>
      </c>
      <c r="D28" s="14">
        <v>10000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5"/>
        <v>10000</v>
      </c>
    </row>
    <row r="29" spans="1:15" ht="105">
      <c r="A29" s="10" t="s">
        <v>224</v>
      </c>
      <c r="B29" s="12">
        <v>91108</v>
      </c>
      <c r="C29" s="16" t="s">
        <v>185</v>
      </c>
      <c r="D29" s="14">
        <v>32844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5"/>
        <v>32844</v>
      </c>
    </row>
    <row r="30" spans="1:15" ht="66">
      <c r="A30" s="10" t="s">
        <v>225</v>
      </c>
      <c r="B30" s="12" t="s">
        <v>30</v>
      </c>
      <c r="C30" s="16" t="s">
        <v>285</v>
      </c>
      <c r="D30" s="14">
        <v>28000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5"/>
        <v>28000</v>
      </c>
    </row>
    <row r="31" spans="1:15" ht="39">
      <c r="A31" s="10" t="s">
        <v>116</v>
      </c>
      <c r="B31" s="12" t="s">
        <v>33</v>
      </c>
      <c r="C31" s="17" t="s">
        <v>91</v>
      </c>
      <c r="D31" s="14">
        <v>30000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5"/>
        <v>30000</v>
      </c>
    </row>
    <row r="32" spans="1:15" ht="26.25">
      <c r="A32" s="10" t="s">
        <v>226</v>
      </c>
      <c r="B32" s="12">
        <v>130102</v>
      </c>
      <c r="C32" s="16" t="s">
        <v>110</v>
      </c>
      <c r="D32" s="14">
        <v>40000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5"/>
        <v>40000</v>
      </c>
    </row>
    <row r="33" spans="1:15" ht="39">
      <c r="A33" s="10" t="s">
        <v>227</v>
      </c>
      <c r="B33" s="12">
        <v>150118</v>
      </c>
      <c r="C33" s="16" t="s">
        <v>207</v>
      </c>
      <c r="D33" s="14">
        <v>0</v>
      </c>
      <c r="E33" s="14">
        <v>0</v>
      </c>
      <c r="F33" s="14">
        <v>0</v>
      </c>
      <c r="G33" s="14">
        <v>0</v>
      </c>
      <c r="H33" s="14">
        <v>162500</v>
      </c>
      <c r="I33" s="14">
        <v>0</v>
      </c>
      <c r="J33" s="14">
        <v>0</v>
      </c>
      <c r="K33" s="14">
        <v>0</v>
      </c>
      <c r="L33" s="14">
        <v>162500</v>
      </c>
      <c r="M33" s="14">
        <v>162500</v>
      </c>
      <c r="N33" s="14">
        <v>45800</v>
      </c>
      <c r="O33" s="14">
        <f t="shared" si="5"/>
        <v>162500</v>
      </c>
    </row>
    <row r="34" spans="1:15" ht="26.25">
      <c r="A34" s="10" t="s">
        <v>228</v>
      </c>
      <c r="B34" s="12">
        <v>150202</v>
      </c>
      <c r="C34" s="16" t="s">
        <v>173</v>
      </c>
      <c r="D34" s="14">
        <v>300000</v>
      </c>
      <c r="E34" s="14">
        <v>0</v>
      </c>
      <c r="F34" s="14">
        <v>0</v>
      </c>
      <c r="G34" s="14">
        <v>300000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5"/>
        <v>300000</v>
      </c>
    </row>
    <row r="35" spans="1:15" ht="27">
      <c r="A35" s="10" t="s">
        <v>229</v>
      </c>
      <c r="B35" s="12">
        <v>180409</v>
      </c>
      <c r="C35" s="16" t="s">
        <v>174</v>
      </c>
      <c r="D35" s="14">
        <v>0</v>
      </c>
      <c r="E35" s="14">
        <v>0</v>
      </c>
      <c r="F35" s="14">
        <v>0</v>
      </c>
      <c r="G35" s="14">
        <v>0</v>
      </c>
      <c r="H35" s="14">
        <v>4546000</v>
      </c>
      <c r="I35" s="14">
        <v>0</v>
      </c>
      <c r="J35" s="14">
        <v>0</v>
      </c>
      <c r="K35" s="14">
        <v>0</v>
      </c>
      <c r="L35" s="14">
        <v>4546000</v>
      </c>
      <c r="M35" s="14">
        <v>4546000</v>
      </c>
      <c r="N35" s="14">
        <v>0</v>
      </c>
      <c r="O35" s="14">
        <f t="shared" si="5"/>
        <v>4546000</v>
      </c>
    </row>
    <row r="36" spans="1:15" ht="52.5">
      <c r="A36" s="10" t="s">
        <v>120</v>
      </c>
      <c r="B36" s="12" t="s">
        <v>34</v>
      </c>
      <c r="C36" s="16" t="s">
        <v>103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 t="shared" si="5"/>
        <v>0</v>
      </c>
    </row>
    <row r="37" spans="1:15" ht="12.75">
      <c r="A37" s="10" t="s">
        <v>230</v>
      </c>
      <c r="B37" s="12" t="s">
        <v>35</v>
      </c>
      <c r="C37" s="16" t="s">
        <v>104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5"/>
        <v>0</v>
      </c>
    </row>
    <row r="38" spans="1:15" ht="39">
      <c r="A38" s="10" t="s">
        <v>117</v>
      </c>
      <c r="B38" s="12" t="s">
        <v>36</v>
      </c>
      <c r="C38" s="17" t="s">
        <v>101</v>
      </c>
      <c r="D38" s="14">
        <v>0</v>
      </c>
      <c r="E38" s="14">
        <v>0</v>
      </c>
      <c r="F38" s="14">
        <v>0</v>
      </c>
      <c r="G38" s="14">
        <v>0</v>
      </c>
      <c r="H38" s="14">
        <v>89000</v>
      </c>
      <c r="I38" s="14">
        <v>89000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5"/>
        <v>89000</v>
      </c>
    </row>
    <row r="39" spans="1:15" ht="66">
      <c r="A39" s="10" t="s">
        <v>209</v>
      </c>
      <c r="B39" s="12">
        <v>250203</v>
      </c>
      <c r="C39" s="29" t="s">
        <v>208</v>
      </c>
      <c r="D39" s="14">
        <v>90500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5"/>
        <v>90500</v>
      </c>
    </row>
    <row r="40" spans="1:15" ht="12.75">
      <c r="A40" s="10" t="s">
        <v>231</v>
      </c>
      <c r="B40" s="12" t="s">
        <v>37</v>
      </c>
      <c r="C40" s="16" t="s">
        <v>102</v>
      </c>
      <c r="D40" s="14">
        <v>145000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5"/>
        <v>145000</v>
      </c>
    </row>
    <row r="41" spans="1:15" ht="26.25">
      <c r="A41" s="6">
        <v>1000000</v>
      </c>
      <c r="B41" s="7" t="s">
        <v>38</v>
      </c>
      <c r="C41" s="8" t="s">
        <v>79</v>
      </c>
      <c r="D41" s="9">
        <f aca="true" t="shared" si="6" ref="D41:N41">SUM(D42,D44,D53:D54)</f>
        <v>85952178</v>
      </c>
      <c r="E41" s="9">
        <f>SUM(E42,E44,E53:E54)</f>
        <v>46313885</v>
      </c>
      <c r="F41" s="9">
        <f t="shared" si="6"/>
        <v>11606480</v>
      </c>
      <c r="G41" s="9">
        <f t="shared" si="6"/>
        <v>0</v>
      </c>
      <c r="H41" s="9">
        <f t="shared" si="6"/>
        <v>3010400</v>
      </c>
      <c r="I41" s="9">
        <f t="shared" si="6"/>
        <v>2806000</v>
      </c>
      <c r="J41" s="9">
        <f t="shared" si="6"/>
        <v>0</v>
      </c>
      <c r="K41" s="9">
        <f t="shared" si="6"/>
        <v>0</v>
      </c>
      <c r="L41" s="9">
        <f t="shared" si="6"/>
        <v>204400</v>
      </c>
      <c r="M41" s="9">
        <f t="shared" si="6"/>
        <v>198400</v>
      </c>
      <c r="N41" s="9">
        <f t="shared" si="6"/>
        <v>98400</v>
      </c>
      <c r="O41" s="9">
        <f t="shared" si="5"/>
        <v>88962578</v>
      </c>
    </row>
    <row r="42" spans="1:15" ht="12.75">
      <c r="A42" s="10" t="s">
        <v>232</v>
      </c>
      <c r="B42" s="7" t="s">
        <v>16</v>
      </c>
      <c r="C42" s="8" t="s">
        <v>17</v>
      </c>
      <c r="D42" s="9">
        <f>SUM(D43)</f>
        <v>393000</v>
      </c>
      <c r="E42" s="9">
        <f aca="true" t="shared" si="7" ref="E42:N42">SUM(E43)</f>
        <v>234040</v>
      </c>
      <c r="F42" s="9">
        <f t="shared" si="7"/>
        <v>11150</v>
      </c>
      <c r="G42" s="9">
        <f t="shared" si="7"/>
        <v>0</v>
      </c>
      <c r="H42" s="9">
        <f t="shared" si="7"/>
        <v>0</v>
      </c>
      <c r="I42" s="9">
        <f t="shared" si="7"/>
        <v>0</v>
      </c>
      <c r="J42" s="9">
        <f t="shared" si="7"/>
        <v>0</v>
      </c>
      <c r="K42" s="9">
        <f t="shared" si="7"/>
        <v>0</v>
      </c>
      <c r="L42" s="9">
        <f t="shared" si="7"/>
        <v>0</v>
      </c>
      <c r="M42" s="9">
        <f t="shared" si="7"/>
        <v>0</v>
      </c>
      <c r="N42" s="9">
        <f t="shared" si="7"/>
        <v>0</v>
      </c>
      <c r="O42" s="9">
        <f t="shared" si="5"/>
        <v>393000</v>
      </c>
    </row>
    <row r="43" spans="1:15" ht="39">
      <c r="A43" s="10" t="s">
        <v>233</v>
      </c>
      <c r="B43" s="12" t="s">
        <v>18</v>
      </c>
      <c r="C43" s="18" t="s">
        <v>105</v>
      </c>
      <c r="D43" s="14">
        <v>393000</v>
      </c>
      <c r="E43" s="14">
        <v>234040</v>
      </c>
      <c r="F43" s="14">
        <v>11150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f t="shared" si="5"/>
        <v>393000</v>
      </c>
    </row>
    <row r="44" spans="1:15" ht="12.75">
      <c r="A44" s="10">
        <v>1011000</v>
      </c>
      <c r="B44" s="7" t="s">
        <v>39</v>
      </c>
      <c r="C44" s="8" t="s">
        <v>40</v>
      </c>
      <c r="D44" s="9">
        <f>SUM(D45:D52)</f>
        <v>83878228</v>
      </c>
      <c r="E44" s="9">
        <f aca="true" t="shared" si="8" ref="E44:N44">SUM(E45:E52)</f>
        <v>45365095</v>
      </c>
      <c r="F44" s="9">
        <f t="shared" si="8"/>
        <v>11353550</v>
      </c>
      <c r="G44" s="9">
        <f t="shared" si="8"/>
        <v>0</v>
      </c>
      <c r="H44" s="9">
        <f t="shared" si="8"/>
        <v>3009900</v>
      </c>
      <c r="I44" s="9">
        <f t="shared" si="8"/>
        <v>2805500</v>
      </c>
      <c r="J44" s="9">
        <f t="shared" si="8"/>
        <v>0</v>
      </c>
      <c r="K44" s="9">
        <f t="shared" si="8"/>
        <v>0</v>
      </c>
      <c r="L44" s="9">
        <f t="shared" si="8"/>
        <v>204400</v>
      </c>
      <c r="M44" s="9">
        <f t="shared" si="8"/>
        <v>198400</v>
      </c>
      <c r="N44" s="9">
        <f t="shared" si="8"/>
        <v>98400</v>
      </c>
      <c r="O44" s="9">
        <f t="shared" si="5"/>
        <v>86888128</v>
      </c>
    </row>
    <row r="45" spans="1:15" ht="26.25">
      <c r="A45" s="10">
        <v>1011010</v>
      </c>
      <c r="B45" s="12" t="s">
        <v>41</v>
      </c>
      <c r="C45" s="18" t="s">
        <v>106</v>
      </c>
      <c r="D45" s="14">
        <v>28624558</v>
      </c>
      <c r="E45" s="14">
        <v>14731170</v>
      </c>
      <c r="F45" s="14">
        <v>4529305</v>
      </c>
      <c r="G45" s="14">
        <v>0</v>
      </c>
      <c r="H45" s="14">
        <v>2401300</v>
      </c>
      <c r="I45" s="14">
        <v>2364000</v>
      </c>
      <c r="J45" s="14">
        <v>0</v>
      </c>
      <c r="K45" s="14">
        <v>0</v>
      </c>
      <c r="L45" s="14">
        <v>37300</v>
      </c>
      <c r="M45" s="14">
        <v>34300</v>
      </c>
      <c r="N45" s="14">
        <v>34300</v>
      </c>
      <c r="O45" s="14">
        <f t="shared" si="5"/>
        <v>31025858</v>
      </c>
    </row>
    <row r="46" spans="1:15" ht="105">
      <c r="A46" s="10">
        <v>1011020</v>
      </c>
      <c r="B46" s="12" t="s">
        <v>42</v>
      </c>
      <c r="C46" s="18" t="s">
        <v>181</v>
      </c>
      <c r="D46" s="14">
        <v>48404930</v>
      </c>
      <c r="E46" s="14">
        <v>26496050</v>
      </c>
      <c r="F46" s="14">
        <v>6207610</v>
      </c>
      <c r="G46" s="14">
        <v>0</v>
      </c>
      <c r="H46" s="14">
        <v>549140</v>
      </c>
      <c r="I46" s="14">
        <v>412000</v>
      </c>
      <c r="J46" s="14">
        <v>0</v>
      </c>
      <c r="K46" s="14">
        <v>0</v>
      </c>
      <c r="L46" s="14">
        <v>137140</v>
      </c>
      <c r="M46" s="14">
        <v>134140</v>
      </c>
      <c r="N46" s="14">
        <v>34140</v>
      </c>
      <c r="O46" s="14">
        <f t="shared" si="5"/>
        <v>48954070</v>
      </c>
    </row>
    <row r="47" spans="1:15" ht="52.5">
      <c r="A47" s="10" t="s">
        <v>234</v>
      </c>
      <c r="B47" s="12" t="s">
        <v>43</v>
      </c>
      <c r="C47" s="17" t="s">
        <v>182</v>
      </c>
      <c r="D47" s="14">
        <v>4313980</v>
      </c>
      <c r="E47" s="14">
        <v>2609950</v>
      </c>
      <c r="F47" s="14">
        <v>464890</v>
      </c>
      <c r="G47" s="14">
        <v>0</v>
      </c>
      <c r="H47" s="14">
        <v>20500</v>
      </c>
      <c r="I47" s="14">
        <v>20500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5"/>
        <v>4334480</v>
      </c>
    </row>
    <row r="48" spans="1:15" ht="39">
      <c r="A48" s="10">
        <v>1011170</v>
      </c>
      <c r="B48" s="12" t="s">
        <v>44</v>
      </c>
      <c r="C48" s="16" t="s">
        <v>108</v>
      </c>
      <c r="D48" s="14">
        <v>843000</v>
      </c>
      <c r="E48" s="14">
        <v>538000</v>
      </c>
      <c r="F48" s="14">
        <v>37010</v>
      </c>
      <c r="G48" s="14">
        <v>0</v>
      </c>
      <c r="H48" s="14">
        <v>200</v>
      </c>
      <c r="I48" s="14">
        <v>200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5"/>
        <v>843200</v>
      </c>
    </row>
    <row r="49" spans="1:15" ht="26.25">
      <c r="A49" s="10">
        <v>1011190</v>
      </c>
      <c r="B49" s="12" t="s">
        <v>45</v>
      </c>
      <c r="C49" s="18" t="s">
        <v>184</v>
      </c>
      <c r="D49" s="14">
        <v>1053100</v>
      </c>
      <c r="E49" s="14">
        <v>614460</v>
      </c>
      <c r="F49" s="14">
        <v>101100</v>
      </c>
      <c r="G49" s="14">
        <v>0</v>
      </c>
      <c r="H49" s="14">
        <v>38760</v>
      </c>
      <c r="I49" s="14">
        <v>8800</v>
      </c>
      <c r="J49" s="14">
        <v>0</v>
      </c>
      <c r="K49" s="14">
        <v>0</v>
      </c>
      <c r="L49" s="14">
        <v>29960</v>
      </c>
      <c r="M49" s="14">
        <v>29960</v>
      </c>
      <c r="N49" s="14">
        <v>29960</v>
      </c>
      <c r="O49" s="14">
        <f t="shared" si="5"/>
        <v>1091860</v>
      </c>
    </row>
    <row r="50" spans="1:15" ht="26.25">
      <c r="A50" s="10">
        <v>1011200</v>
      </c>
      <c r="B50" s="12" t="s">
        <v>46</v>
      </c>
      <c r="C50" s="17" t="s">
        <v>286</v>
      </c>
      <c r="D50" s="14">
        <v>297200</v>
      </c>
      <c r="E50" s="14">
        <v>181100</v>
      </c>
      <c r="F50" s="14">
        <v>6750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5"/>
        <v>297200</v>
      </c>
    </row>
    <row r="51" spans="1:15" ht="26.25">
      <c r="A51" s="10">
        <v>1011210</v>
      </c>
      <c r="B51" s="12" t="s">
        <v>47</v>
      </c>
      <c r="C51" s="16" t="s">
        <v>287</v>
      </c>
      <c r="D51" s="14">
        <v>276300</v>
      </c>
      <c r="E51" s="14">
        <v>194365</v>
      </c>
      <c r="F51" s="14">
        <v>6885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f t="shared" si="5"/>
        <v>276300</v>
      </c>
    </row>
    <row r="52" spans="1:15" ht="52.5">
      <c r="A52" s="10" t="s">
        <v>235</v>
      </c>
      <c r="B52" s="12" t="s">
        <v>48</v>
      </c>
      <c r="C52" s="18" t="s">
        <v>107</v>
      </c>
      <c r="D52" s="14">
        <v>65160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 t="shared" si="5"/>
        <v>65160</v>
      </c>
    </row>
    <row r="53" spans="1:15" ht="105">
      <c r="A53" s="10" t="s">
        <v>236</v>
      </c>
      <c r="B53" s="12" t="s">
        <v>50</v>
      </c>
      <c r="C53" s="16" t="s">
        <v>185</v>
      </c>
      <c r="D53" s="14">
        <v>197750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si="5"/>
        <v>197750</v>
      </c>
    </row>
    <row r="54" spans="1:15" ht="39">
      <c r="A54" s="10" t="s">
        <v>237</v>
      </c>
      <c r="B54" s="12" t="s">
        <v>51</v>
      </c>
      <c r="C54" s="18" t="s">
        <v>119</v>
      </c>
      <c r="D54" s="14">
        <v>1483200</v>
      </c>
      <c r="E54" s="14">
        <v>714750</v>
      </c>
      <c r="F54" s="14">
        <v>241780</v>
      </c>
      <c r="G54" s="14">
        <v>0</v>
      </c>
      <c r="H54" s="14">
        <v>500</v>
      </c>
      <c r="I54" s="14">
        <v>500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1483700</v>
      </c>
    </row>
    <row r="55" spans="1:15" ht="52.5">
      <c r="A55" s="6">
        <v>1500000</v>
      </c>
      <c r="B55" s="7" t="s">
        <v>52</v>
      </c>
      <c r="C55" s="8" t="s">
        <v>53</v>
      </c>
      <c r="D55" s="9">
        <f>SUM(D56,D58,D59,D91:D92)</f>
        <v>69817700</v>
      </c>
      <c r="E55" s="9">
        <f aca="true" t="shared" si="9" ref="E55:N55">SUM(E56,E58,E59,E91:E92)</f>
        <v>4911244.63</v>
      </c>
      <c r="F55" s="9">
        <f t="shared" si="9"/>
        <v>150820</v>
      </c>
      <c r="G55" s="9">
        <f t="shared" si="9"/>
        <v>0</v>
      </c>
      <c r="H55" s="9">
        <f t="shared" si="9"/>
        <v>111000</v>
      </c>
      <c r="I55" s="9">
        <f t="shared" si="9"/>
        <v>75600</v>
      </c>
      <c r="J55" s="9">
        <f t="shared" si="9"/>
        <v>0</v>
      </c>
      <c r="K55" s="9">
        <f t="shared" si="9"/>
        <v>0</v>
      </c>
      <c r="L55" s="9">
        <f t="shared" si="9"/>
        <v>35400</v>
      </c>
      <c r="M55" s="9">
        <f t="shared" si="9"/>
        <v>21000</v>
      </c>
      <c r="N55" s="9">
        <f t="shared" si="9"/>
        <v>21000</v>
      </c>
      <c r="O55" s="9">
        <f t="shared" si="5"/>
        <v>69928700</v>
      </c>
    </row>
    <row r="56" spans="1:15" ht="12.75">
      <c r="A56" s="10" t="s">
        <v>238</v>
      </c>
      <c r="B56" s="7" t="s">
        <v>16</v>
      </c>
      <c r="C56" s="8" t="s">
        <v>17</v>
      </c>
      <c r="D56" s="9">
        <f>SUM(D57)</f>
        <v>3060800</v>
      </c>
      <c r="E56" s="9">
        <f aca="true" t="shared" si="10" ref="E56:N56">SUM(E57)</f>
        <v>2115544.63</v>
      </c>
      <c r="F56" s="9">
        <f t="shared" si="10"/>
        <v>0</v>
      </c>
      <c r="G56" s="9">
        <f t="shared" si="10"/>
        <v>0</v>
      </c>
      <c r="H56" s="9">
        <f t="shared" si="10"/>
        <v>0</v>
      </c>
      <c r="I56" s="9">
        <f t="shared" si="10"/>
        <v>0</v>
      </c>
      <c r="J56" s="9">
        <f t="shared" si="10"/>
        <v>0</v>
      </c>
      <c r="K56" s="9">
        <f t="shared" si="10"/>
        <v>0</v>
      </c>
      <c r="L56" s="9">
        <f t="shared" si="10"/>
        <v>0</v>
      </c>
      <c r="M56" s="9">
        <f t="shared" si="10"/>
        <v>0</v>
      </c>
      <c r="N56" s="9">
        <f t="shared" si="10"/>
        <v>0</v>
      </c>
      <c r="O56" s="9">
        <f t="shared" si="5"/>
        <v>3060800</v>
      </c>
    </row>
    <row r="57" spans="1:15" ht="52.5">
      <c r="A57" s="10" t="s">
        <v>239</v>
      </c>
      <c r="B57" s="12" t="s">
        <v>18</v>
      </c>
      <c r="C57" s="16" t="s">
        <v>283</v>
      </c>
      <c r="D57" s="14">
        <v>3060800</v>
      </c>
      <c r="E57" s="14">
        <v>2115544.63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aca="true" t="shared" si="11" ref="O57:O88">D57+H57</f>
        <v>3060800</v>
      </c>
    </row>
    <row r="58" spans="1:15" ht="79.5">
      <c r="A58" s="10" t="s">
        <v>211</v>
      </c>
      <c r="B58" s="19" t="s">
        <v>122</v>
      </c>
      <c r="C58" s="16" t="s">
        <v>288</v>
      </c>
      <c r="D58" s="14">
        <v>892900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1"/>
        <v>892900</v>
      </c>
    </row>
    <row r="59" spans="1:15" ht="26.25">
      <c r="A59" s="10">
        <v>1513000</v>
      </c>
      <c r="B59" s="7" t="s">
        <v>25</v>
      </c>
      <c r="C59" s="8" t="s">
        <v>26</v>
      </c>
      <c r="D59" s="9">
        <f>SUM(D60:D90)</f>
        <v>64259263.47</v>
      </c>
      <c r="E59" s="9">
        <f aca="true" t="shared" si="12" ref="E59:N59">SUM(E60:E90)</f>
        <v>2795700</v>
      </c>
      <c r="F59" s="9">
        <f t="shared" si="12"/>
        <v>150820</v>
      </c>
      <c r="G59" s="9">
        <f t="shared" si="12"/>
        <v>0</v>
      </c>
      <c r="H59" s="9">
        <f t="shared" si="12"/>
        <v>111000</v>
      </c>
      <c r="I59" s="9">
        <f t="shared" si="12"/>
        <v>75600</v>
      </c>
      <c r="J59" s="9">
        <f t="shared" si="12"/>
        <v>0</v>
      </c>
      <c r="K59" s="9">
        <f t="shared" si="12"/>
        <v>0</v>
      </c>
      <c r="L59" s="9">
        <f t="shared" si="12"/>
        <v>35400</v>
      </c>
      <c r="M59" s="9">
        <f t="shared" si="12"/>
        <v>21000</v>
      </c>
      <c r="N59" s="9">
        <f t="shared" si="12"/>
        <v>21000</v>
      </c>
      <c r="O59" s="9">
        <f t="shared" si="11"/>
        <v>64370263.47</v>
      </c>
    </row>
    <row r="60" spans="1:15" ht="158.25">
      <c r="A60" s="10" t="s">
        <v>240</v>
      </c>
      <c r="B60" s="20" t="s">
        <v>123</v>
      </c>
      <c r="C60" s="16" t="s">
        <v>189</v>
      </c>
      <c r="D60" s="14">
        <v>7462315.19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9">
        <f t="shared" si="11"/>
        <v>7462315.19</v>
      </c>
    </row>
    <row r="61" spans="1:15" ht="171">
      <c r="A61" s="10" t="s">
        <v>241</v>
      </c>
      <c r="B61" s="20" t="s">
        <v>124</v>
      </c>
      <c r="C61" s="16" t="s">
        <v>190</v>
      </c>
      <c r="D61" s="14">
        <v>16216.13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9">
        <f t="shared" si="11"/>
        <v>16216.13</v>
      </c>
    </row>
    <row r="62" spans="1:15" ht="158.25">
      <c r="A62" s="10" t="s">
        <v>242</v>
      </c>
      <c r="B62" s="20" t="s">
        <v>125</v>
      </c>
      <c r="C62" s="16" t="s">
        <v>191</v>
      </c>
      <c r="D62" s="14">
        <v>360</v>
      </c>
      <c r="E62" s="14">
        <v>0</v>
      </c>
      <c r="F62" s="14">
        <v>0</v>
      </c>
      <c r="G62" s="14">
        <v>0</v>
      </c>
      <c r="H62" s="14">
        <v>21000</v>
      </c>
      <c r="I62" s="14">
        <v>0</v>
      </c>
      <c r="J62" s="14">
        <v>0</v>
      </c>
      <c r="K62" s="14">
        <v>0</v>
      </c>
      <c r="L62" s="14">
        <v>21000</v>
      </c>
      <c r="M62" s="14">
        <v>21000</v>
      </c>
      <c r="N62" s="14">
        <v>21000</v>
      </c>
      <c r="O62" s="9">
        <f t="shared" si="11"/>
        <v>21360</v>
      </c>
    </row>
    <row r="63" spans="1:15" ht="158.25">
      <c r="A63" s="10" t="s">
        <v>243</v>
      </c>
      <c r="B63" s="20" t="s">
        <v>126</v>
      </c>
      <c r="C63" s="16" t="s">
        <v>192</v>
      </c>
      <c r="D63" s="14">
        <v>1620202.08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9">
        <f t="shared" si="11"/>
        <v>1620202.08</v>
      </c>
    </row>
    <row r="64" spans="1:15" ht="158.25">
      <c r="A64" s="10" t="s">
        <v>244</v>
      </c>
      <c r="B64" s="20" t="s">
        <v>127</v>
      </c>
      <c r="C64" s="16" t="s">
        <v>193</v>
      </c>
      <c r="D64" s="14">
        <v>1100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9">
        <f t="shared" si="11"/>
        <v>1100</v>
      </c>
    </row>
    <row r="65" spans="1:15" ht="118.5">
      <c r="A65" s="10" t="s">
        <v>245</v>
      </c>
      <c r="B65" s="20" t="s">
        <v>128</v>
      </c>
      <c r="C65" s="16" t="s">
        <v>194</v>
      </c>
      <c r="D65" s="14">
        <v>805271.46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9">
        <f t="shared" si="11"/>
        <v>805271.46</v>
      </c>
    </row>
    <row r="66" spans="1:15" ht="118.5">
      <c r="A66" s="10" t="s">
        <v>246</v>
      </c>
      <c r="B66" s="20" t="s">
        <v>129</v>
      </c>
      <c r="C66" s="16" t="s">
        <v>195</v>
      </c>
      <c r="D66" s="14">
        <v>1200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9">
        <f t="shared" si="11"/>
        <v>1200</v>
      </c>
    </row>
    <row r="67" spans="1:15" ht="118.5">
      <c r="A67" s="10" t="s">
        <v>247</v>
      </c>
      <c r="B67" s="20" t="s">
        <v>130</v>
      </c>
      <c r="C67" s="16" t="s">
        <v>196</v>
      </c>
      <c r="D67" s="14">
        <v>13242.48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9">
        <f t="shared" si="11"/>
        <v>13242.48</v>
      </c>
    </row>
    <row r="68" spans="1:15" ht="158.25">
      <c r="A68" s="10" t="s">
        <v>248</v>
      </c>
      <c r="B68" s="20" t="s">
        <v>131</v>
      </c>
      <c r="C68" s="16" t="s">
        <v>197</v>
      </c>
      <c r="D68" s="14">
        <v>600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9">
        <f t="shared" si="11"/>
        <v>600</v>
      </c>
    </row>
    <row r="69" spans="1:15" ht="52.5">
      <c r="A69" s="10" t="s">
        <v>151</v>
      </c>
      <c r="B69" s="20" t="s">
        <v>132</v>
      </c>
      <c r="C69" s="16" t="s">
        <v>154</v>
      </c>
      <c r="D69" s="14">
        <v>40700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9">
        <f t="shared" si="11"/>
        <v>40700</v>
      </c>
    </row>
    <row r="70" spans="1:15" ht="26.25">
      <c r="A70" s="10" t="s">
        <v>249</v>
      </c>
      <c r="B70" s="20" t="s">
        <v>133</v>
      </c>
      <c r="C70" s="16" t="s">
        <v>155</v>
      </c>
      <c r="D70" s="14">
        <v>994260.99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9">
        <f t="shared" si="11"/>
        <v>994260.99</v>
      </c>
    </row>
    <row r="71" spans="1:15" ht="26.25">
      <c r="A71" s="10" t="s">
        <v>250</v>
      </c>
      <c r="B71" s="20" t="s">
        <v>134</v>
      </c>
      <c r="C71" s="16" t="s">
        <v>156</v>
      </c>
      <c r="D71" s="14">
        <v>360000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9">
        <f t="shared" si="11"/>
        <v>360000</v>
      </c>
    </row>
    <row r="72" spans="1:15" ht="39">
      <c r="A72" s="10" t="s">
        <v>251</v>
      </c>
      <c r="B72" s="20" t="s">
        <v>135</v>
      </c>
      <c r="C72" s="16" t="s">
        <v>157</v>
      </c>
      <c r="D72" s="14">
        <v>2983.22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9">
        <f t="shared" si="11"/>
        <v>2983.22</v>
      </c>
    </row>
    <row r="73" spans="1:15" ht="26.25">
      <c r="A73" s="10" t="s">
        <v>252</v>
      </c>
      <c r="B73" s="20" t="s">
        <v>136</v>
      </c>
      <c r="C73" s="16" t="s">
        <v>158</v>
      </c>
      <c r="D73" s="14">
        <v>484000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9">
        <f t="shared" si="11"/>
        <v>484000</v>
      </c>
    </row>
    <row r="74" spans="1:15" ht="26.25">
      <c r="A74" s="10" t="s">
        <v>253</v>
      </c>
      <c r="B74" s="20" t="s">
        <v>137</v>
      </c>
      <c r="C74" s="16" t="s">
        <v>159</v>
      </c>
      <c r="D74" s="14">
        <v>4107000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9">
        <f t="shared" si="11"/>
        <v>4107000</v>
      </c>
    </row>
    <row r="75" spans="1:15" ht="26.25">
      <c r="A75" s="10" t="s">
        <v>254</v>
      </c>
      <c r="B75" s="20" t="s">
        <v>138</v>
      </c>
      <c r="C75" s="16" t="s">
        <v>160</v>
      </c>
      <c r="D75" s="14">
        <v>22627700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9">
        <f t="shared" si="11"/>
        <v>22627700</v>
      </c>
    </row>
    <row r="76" spans="1:15" ht="39">
      <c r="A76" s="10" t="s">
        <v>255</v>
      </c>
      <c r="B76" s="20" t="s">
        <v>139</v>
      </c>
      <c r="C76" s="16" t="s">
        <v>161</v>
      </c>
      <c r="D76" s="14">
        <v>1760000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9">
        <f t="shared" si="11"/>
        <v>1760000</v>
      </c>
    </row>
    <row r="77" spans="1:15" ht="26.25">
      <c r="A77" s="10" t="s">
        <v>256</v>
      </c>
      <c r="B77" s="20" t="s">
        <v>140</v>
      </c>
      <c r="C77" s="16" t="s">
        <v>162</v>
      </c>
      <c r="D77" s="14">
        <v>3800000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9">
        <f t="shared" si="11"/>
        <v>3800000</v>
      </c>
    </row>
    <row r="78" spans="1:15" ht="26.25">
      <c r="A78" s="10" t="s">
        <v>257</v>
      </c>
      <c r="B78" s="20" t="s">
        <v>141</v>
      </c>
      <c r="C78" s="16" t="s">
        <v>163</v>
      </c>
      <c r="D78" s="14">
        <v>725000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9">
        <f t="shared" si="11"/>
        <v>725000</v>
      </c>
    </row>
    <row r="79" spans="1:15" ht="26.25">
      <c r="A79" s="10" t="s">
        <v>258</v>
      </c>
      <c r="B79" s="20" t="s">
        <v>142</v>
      </c>
      <c r="C79" s="16" t="s">
        <v>164</v>
      </c>
      <c r="D79" s="14">
        <v>114400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9">
        <f t="shared" si="11"/>
        <v>114400</v>
      </c>
    </row>
    <row r="80" spans="1:15" ht="26.25">
      <c r="A80" s="10" t="s">
        <v>259</v>
      </c>
      <c r="B80" s="20" t="s">
        <v>143</v>
      </c>
      <c r="C80" s="16" t="s">
        <v>165</v>
      </c>
      <c r="D80" s="14">
        <v>2676000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9">
        <f t="shared" si="11"/>
        <v>2676000</v>
      </c>
    </row>
    <row r="81" spans="1:15" ht="39">
      <c r="A81" s="10" t="s">
        <v>260</v>
      </c>
      <c r="B81" s="20" t="s">
        <v>144</v>
      </c>
      <c r="C81" s="16" t="s">
        <v>166</v>
      </c>
      <c r="D81" s="14">
        <v>4093611.27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9">
        <f t="shared" si="11"/>
        <v>4093611.27</v>
      </c>
    </row>
    <row r="82" spans="1:15" ht="66">
      <c r="A82" s="10" t="s">
        <v>261</v>
      </c>
      <c r="B82" s="20" t="s">
        <v>145</v>
      </c>
      <c r="C82" s="16" t="s">
        <v>167</v>
      </c>
      <c r="D82" s="14">
        <v>16400.65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9">
        <f t="shared" si="11"/>
        <v>16400.65</v>
      </c>
    </row>
    <row r="83" spans="1:15" ht="78.75">
      <c r="A83" s="10" t="s">
        <v>262</v>
      </c>
      <c r="B83" s="20" t="s">
        <v>210</v>
      </c>
      <c r="C83" s="30" t="s">
        <v>212</v>
      </c>
      <c r="D83" s="14">
        <v>27000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9">
        <f t="shared" si="11"/>
        <v>27000</v>
      </c>
    </row>
    <row r="84" spans="1:15" ht="39">
      <c r="A84" s="10" t="s">
        <v>263</v>
      </c>
      <c r="B84" s="20" t="s">
        <v>146</v>
      </c>
      <c r="C84" s="16" t="s">
        <v>168</v>
      </c>
      <c r="D84" s="14">
        <v>6500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9">
        <f t="shared" si="11"/>
        <v>6500</v>
      </c>
    </row>
    <row r="85" spans="1:15" ht="26.25">
      <c r="A85" s="10" t="s">
        <v>152</v>
      </c>
      <c r="B85" s="20" t="s">
        <v>147</v>
      </c>
      <c r="C85" s="16" t="s">
        <v>169</v>
      </c>
      <c r="D85" s="14">
        <v>65100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9">
        <f t="shared" si="11"/>
        <v>65100</v>
      </c>
    </row>
    <row r="86" spans="1:15" ht="78.75">
      <c r="A86" s="10" t="s">
        <v>264</v>
      </c>
      <c r="B86" s="12" t="s">
        <v>54</v>
      </c>
      <c r="C86" s="18" t="s">
        <v>198</v>
      </c>
      <c r="D86" s="14">
        <v>3235900</v>
      </c>
      <c r="E86" s="14">
        <v>2147400</v>
      </c>
      <c r="F86" s="14">
        <v>81620</v>
      </c>
      <c r="G86" s="14">
        <v>0</v>
      </c>
      <c r="H86" s="14">
        <v>90000</v>
      </c>
      <c r="I86" s="14">
        <v>75600</v>
      </c>
      <c r="J86" s="14">
        <v>0</v>
      </c>
      <c r="K86" s="14">
        <v>0</v>
      </c>
      <c r="L86" s="14">
        <v>14400</v>
      </c>
      <c r="M86" s="14">
        <v>0</v>
      </c>
      <c r="N86" s="14">
        <v>0</v>
      </c>
      <c r="O86" s="14">
        <f t="shared" si="11"/>
        <v>3325900</v>
      </c>
    </row>
    <row r="87" spans="1:15" ht="26.25">
      <c r="A87" s="10" t="s">
        <v>265</v>
      </c>
      <c r="B87" s="12">
        <v>91206</v>
      </c>
      <c r="C87" s="17" t="s">
        <v>186</v>
      </c>
      <c r="D87" s="14">
        <v>988300</v>
      </c>
      <c r="E87" s="14">
        <v>648300</v>
      </c>
      <c r="F87" s="14">
        <v>69200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f t="shared" si="11"/>
        <v>988300</v>
      </c>
    </row>
    <row r="88" spans="1:15" ht="92.25">
      <c r="A88" s="10" t="s">
        <v>266</v>
      </c>
      <c r="B88" s="12" t="s">
        <v>55</v>
      </c>
      <c r="C88" s="16" t="s">
        <v>199</v>
      </c>
      <c r="D88" s="14">
        <v>378900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11"/>
        <v>378900</v>
      </c>
    </row>
    <row r="89" spans="1:15" ht="92.25">
      <c r="A89" s="10" t="s">
        <v>153</v>
      </c>
      <c r="B89" s="12" t="s">
        <v>76</v>
      </c>
      <c r="C89" s="16" t="s">
        <v>289</v>
      </c>
      <c r="D89" s="14">
        <v>195000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f aca="true" t="shared" si="13" ref="O89:O111">D89+H89</f>
        <v>195000</v>
      </c>
    </row>
    <row r="90" spans="1:15" ht="39">
      <c r="A90" s="10" t="s">
        <v>267</v>
      </c>
      <c r="B90" s="20" t="s">
        <v>148</v>
      </c>
      <c r="C90" s="16" t="s">
        <v>170</v>
      </c>
      <c r="D90" s="14">
        <v>7640000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f t="shared" si="13"/>
        <v>7640000</v>
      </c>
    </row>
    <row r="91" spans="1:15" ht="52.5">
      <c r="A91" s="10" t="s">
        <v>268</v>
      </c>
      <c r="B91" s="20" t="s">
        <v>149</v>
      </c>
      <c r="C91" s="16" t="s">
        <v>171</v>
      </c>
      <c r="D91" s="14">
        <v>948436.53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f t="shared" si="13"/>
        <v>948436.53</v>
      </c>
    </row>
    <row r="92" spans="1:15" ht="52.5">
      <c r="A92" s="10" t="s">
        <v>269</v>
      </c>
      <c r="B92" s="20" t="s">
        <v>150</v>
      </c>
      <c r="C92" s="16" t="s">
        <v>172</v>
      </c>
      <c r="D92" s="14">
        <v>656300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f t="shared" si="13"/>
        <v>656300</v>
      </c>
    </row>
    <row r="93" spans="1:15" ht="26.25">
      <c r="A93" s="10">
        <v>2400000</v>
      </c>
      <c r="B93" s="7" t="s">
        <v>58</v>
      </c>
      <c r="C93" s="8" t="s">
        <v>81</v>
      </c>
      <c r="D93" s="9">
        <f aca="true" t="shared" si="14" ref="D93:N93">SUM(D94,D96)</f>
        <v>9368200</v>
      </c>
      <c r="E93" s="9">
        <f t="shared" si="14"/>
        <v>6135900</v>
      </c>
      <c r="F93" s="9">
        <f t="shared" si="14"/>
        <v>762620</v>
      </c>
      <c r="G93" s="9">
        <f t="shared" si="14"/>
        <v>0</v>
      </c>
      <c r="H93" s="9">
        <f t="shared" si="14"/>
        <v>461000</v>
      </c>
      <c r="I93" s="9">
        <f t="shared" si="14"/>
        <v>442000</v>
      </c>
      <c r="J93" s="9">
        <f t="shared" si="14"/>
        <v>157800</v>
      </c>
      <c r="K93" s="9">
        <f t="shared" si="14"/>
        <v>97330</v>
      </c>
      <c r="L93" s="9">
        <f t="shared" si="14"/>
        <v>19000</v>
      </c>
      <c r="M93" s="9">
        <f t="shared" si="14"/>
        <v>19000</v>
      </c>
      <c r="N93" s="9">
        <f t="shared" si="14"/>
        <v>19000</v>
      </c>
      <c r="O93" s="9">
        <f t="shared" si="13"/>
        <v>9829200</v>
      </c>
    </row>
    <row r="94" spans="1:15" ht="12.75">
      <c r="A94" s="10" t="s">
        <v>270</v>
      </c>
      <c r="B94" s="7" t="s">
        <v>16</v>
      </c>
      <c r="C94" s="8" t="s">
        <v>17</v>
      </c>
      <c r="D94" s="9">
        <f>SUM(D95)</f>
        <v>139900</v>
      </c>
      <c r="E94" s="9">
        <f aca="true" t="shared" si="15" ref="E94:N94">SUM(E95)</f>
        <v>95800</v>
      </c>
      <c r="F94" s="9">
        <f t="shared" si="15"/>
        <v>0</v>
      </c>
      <c r="G94" s="9">
        <f t="shared" si="15"/>
        <v>0</v>
      </c>
      <c r="H94" s="9">
        <f t="shared" si="15"/>
        <v>0</v>
      </c>
      <c r="I94" s="9">
        <f t="shared" si="15"/>
        <v>0</v>
      </c>
      <c r="J94" s="9">
        <f t="shared" si="15"/>
        <v>0</v>
      </c>
      <c r="K94" s="9">
        <f t="shared" si="15"/>
        <v>0</v>
      </c>
      <c r="L94" s="9">
        <f t="shared" si="15"/>
        <v>0</v>
      </c>
      <c r="M94" s="9">
        <f t="shared" si="15"/>
        <v>0</v>
      </c>
      <c r="N94" s="9">
        <f t="shared" si="15"/>
        <v>0</v>
      </c>
      <c r="O94" s="9">
        <f t="shared" si="13"/>
        <v>139900</v>
      </c>
    </row>
    <row r="95" spans="1:15" ht="52.5">
      <c r="A95" s="10" t="s">
        <v>271</v>
      </c>
      <c r="B95" s="12" t="s">
        <v>18</v>
      </c>
      <c r="C95" s="17" t="s">
        <v>96</v>
      </c>
      <c r="D95" s="14">
        <v>139900</v>
      </c>
      <c r="E95" s="14">
        <v>95800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f t="shared" si="13"/>
        <v>139900</v>
      </c>
    </row>
    <row r="96" spans="1:15" ht="12.75">
      <c r="A96" s="10"/>
      <c r="B96" s="7" t="s">
        <v>31</v>
      </c>
      <c r="C96" s="8" t="s">
        <v>32</v>
      </c>
      <c r="D96" s="9">
        <f>SUM(D97:D101)</f>
        <v>9228300</v>
      </c>
      <c r="E96" s="9">
        <f aca="true" t="shared" si="16" ref="E96:N96">SUM(E97:E101)</f>
        <v>6040100</v>
      </c>
      <c r="F96" s="9">
        <f t="shared" si="16"/>
        <v>762620</v>
      </c>
      <c r="G96" s="9">
        <f t="shared" si="16"/>
        <v>0</v>
      </c>
      <c r="H96" s="9">
        <f t="shared" si="16"/>
        <v>461000</v>
      </c>
      <c r="I96" s="9">
        <f t="shared" si="16"/>
        <v>442000</v>
      </c>
      <c r="J96" s="9">
        <f t="shared" si="16"/>
        <v>157800</v>
      </c>
      <c r="K96" s="9">
        <f t="shared" si="16"/>
        <v>97330</v>
      </c>
      <c r="L96" s="9">
        <f t="shared" si="16"/>
        <v>19000</v>
      </c>
      <c r="M96" s="9">
        <f t="shared" si="16"/>
        <v>19000</v>
      </c>
      <c r="N96" s="9">
        <f t="shared" si="16"/>
        <v>19000</v>
      </c>
      <c r="O96" s="9">
        <f t="shared" si="13"/>
        <v>9689300</v>
      </c>
    </row>
    <row r="97" spans="1:15" ht="39">
      <c r="A97" s="10" t="s">
        <v>272</v>
      </c>
      <c r="B97" s="12" t="s">
        <v>33</v>
      </c>
      <c r="C97" s="16" t="s">
        <v>121</v>
      </c>
      <c r="D97" s="14">
        <v>16000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f t="shared" si="13"/>
        <v>16000</v>
      </c>
    </row>
    <row r="98" spans="1:15" ht="105">
      <c r="A98" s="10">
        <v>2414060</v>
      </c>
      <c r="B98" s="12" t="s">
        <v>59</v>
      </c>
      <c r="C98" s="18" t="s">
        <v>92</v>
      </c>
      <c r="D98" s="14">
        <v>1367400</v>
      </c>
      <c r="E98" s="14">
        <v>921700</v>
      </c>
      <c r="F98" s="14">
        <v>98000</v>
      </c>
      <c r="G98" s="14">
        <v>0</v>
      </c>
      <c r="H98" s="14">
        <v>59000</v>
      </c>
      <c r="I98" s="14">
        <v>40000</v>
      </c>
      <c r="J98" s="14">
        <v>10000</v>
      </c>
      <c r="K98" s="14">
        <v>0</v>
      </c>
      <c r="L98" s="14">
        <v>19000</v>
      </c>
      <c r="M98" s="14">
        <v>19000</v>
      </c>
      <c r="N98" s="14">
        <v>19000</v>
      </c>
      <c r="O98" s="14">
        <f t="shared" si="13"/>
        <v>1426400</v>
      </c>
    </row>
    <row r="99" spans="1:15" ht="66">
      <c r="A99" s="10">
        <v>2414070</v>
      </c>
      <c r="B99" s="12" t="s">
        <v>60</v>
      </c>
      <c r="C99" s="17" t="s">
        <v>93</v>
      </c>
      <c r="D99" s="14">
        <v>954100</v>
      </c>
      <c r="E99" s="14">
        <v>529300</v>
      </c>
      <c r="F99" s="14">
        <v>159300</v>
      </c>
      <c r="G99" s="14">
        <v>0</v>
      </c>
      <c r="H99" s="14">
        <v>8000</v>
      </c>
      <c r="I99" s="14">
        <v>8000</v>
      </c>
      <c r="J99" s="14">
        <v>1300</v>
      </c>
      <c r="K99" s="14">
        <v>0</v>
      </c>
      <c r="L99" s="14">
        <v>0</v>
      </c>
      <c r="M99" s="14">
        <v>0</v>
      </c>
      <c r="N99" s="14">
        <v>0</v>
      </c>
      <c r="O99" s="14">
        <f t="shared" si="13"/>
        <v>962100</v>
      </c>
    </row>
    <row r="100" spans="1:15" ht="52.5">
      <c r="A100" s="10">
        <v>2414090</v>
      </c>
      <c r="B100" s="12" t="s">
        <v>61</v>
      </c>
      <c r="C100" s="18" t="s">
        <v>94</v>
      </c>
      <c r="D100" s="14">
        <v>2074800</v>
      </c>
      <c r="E100" s="14">
        <v>1155300</v>
      </c>
      <c r="F100" s="14">
        <v>426620</v>
      </c>
      <c r="G100" s="14">
        <v>0</v>
      </c>
      <c r="H100" s="14">
        <v>108000</v>
      </c>
      <c r="I100" s="14">
        <v>108000</v>
      </c>
      <c r="J100" s="14">
        <v>70000</v>
      </c>
      <c r="K100" s="14">
        <v>1900</v>
      </c>
      <c r="L100" s="14">
        <v>0</v>
      </c>
      <c r="M100" s="14">
        <v>0</v>
      </c>
      <c r="N100" s="14">
        <v>0</v>
      </c>
      <c r="O100" s="14">
        <f t="shared" si="13"/>
        <v>2182800</v>
      </c>
    </row>
    <row r="101" spans="1:15" ht="26.25">
      <c r="A101" s="10">
        <v>2414100</v>
      </c>
      <c r="B101" s="12" t="s">
        <v>62</v>
      </c>
      <c r="C101" s="18" t="s">
        <v>95</v>
      </c>
      <c r="D101" s="14">
        <v>4816000</v>
      </c>
      <c r="E101" s="14">
        <v>3433800</v>
      </c>
      <c r="F101" s="14">
        <v>78700</v>
      </c>
      <c r="G101" s="14">
        <v>0</v>
      </c>
      <c r="H101" s="14">
        <v>286000</v>
      </c>
      <c r="I101" s="14">
        <v>286000</v>
      </c>
      <c r="J101" s="14">
        <v>76500</v>
      </c>
      <c r="K101" s="14">
        <v>95430</v>
      </c>
      <c r="L101" s="14">
        <v>0</v>
      </c>
      <c r="M101" s="14">
        <v>0</v>
      </c>
      <c r="N101" s="14">
        <v>0</v>
      </c>
      <c r="O101" s="14">
        <f t="shared" si="13"/>
        <v>5102000</v>
      </c>
    </row>
    <row r="102" spans="1:15" ht="39">
      <c r="A102" s="6">
        <v>4010000</v>
      </c>
      <c r="B102" s="7" t="s">
        <v>63</v>
      </c>
      <c r="C102" s="8" t="s">
        <v>64</v>
      </c>
      <c r="D102" s="9">
        <f aca="true" t="shared" si="17" ref="D102:N102">D103+D108+D110</f>
        <v>7271400</v>
      </c>
      <c r="E102" s="9">
        <f t="shared" si="17"/>
        <v>0</v>
      </c>
      <c r="F102" s="9">
        <f t="shared" si="17"/>
        <v>0</v>
      </c>
      <c r="G102" s="9">
        <f t="shared" si="17"/>
        <v>662400</v>
      </c>
      <c r="H102" s="9">
        <f t="shared" si="17"/>
        <v>32107657.880000003</v>
      </c>
      <c r="I102" s="9">
        <f t="shared" si="17"/>
        <v>1580049.59</v>
      </c>
      <c r="J102" s="9">
        <f t="shared" si="17"/>
        <v>0</v>
      </c>
      <c r="K102" s="9">
        <f t="shared" si="17"/>
        <v>0</v>
      </c>
      <c r="L102" s="9">
        <f t="shared" si="17"/>
        <v>30527608.29</v>
      </c>
      <c r="M102" s="9">
        <f t="shared" si="17"/>
        <v>11474094</v>
      </c>
      <c r="N102" s="9">
        <f t="shared" si="17"/>
        <v>2176908</v>
      </c>
      <c r="O102" s="9">
        <f t="shared" si="13"/>
        <v>39379057.88</v>
      </c>
    </row>
    <row r="103" spans="1:15" ht="26.25">
      <c r="A103" s="10">
        <v>4016000</v>
      </c>
      <c r="B103" s="7" t="s">
        <v>65</v>
      </c>
      <c r="C103" s="8" t="s">
        <v>66</v>
      </c>
      <c r="D103" s="9">
        <f aca="true" t="shared" si="18" ref="D103:N103">SUM(D104:D107)</f>
        <v>7271400</v>
      </c>
      <c r="E103" s="9">
        <f t="shared" si="18"/>
        <v>0</v>
      </c>
      <c r="F103" s="9">
        <f t="shared" si="18"/>
        <v>0</v>
      </c>
      <c r="G103" s="9">
        <f t="shared" si="18"/>
        <v>662400</v>
      </c>
      <c r="H103" s="9">
        <f t="shared" si="18"/>
        <v>16714047.8</v>
      </c>
      <c r="I103" s="9">
        <f t="shared" si="18"/>
        <v>20000</v>
      </c>
      <c r="J103" s="9">
        <f t="shared" si="18"/>
        <v>0</v>
      </c>
      <c r="K103" s="9">
        <f t="shared" si="18"/>
        <v>0</v>
      </c>
      <c r="L103" s="9">
        <f t="shared" si="18"/>
        <v>16694047.8</v>
      </c>
      <c r="M103" s="9">
        <f t="shared" si="18"/>
        <v>0</v>
      </c>
      <c r="N103" s="9">
        <f t="shared" si="18"/>
        <v>0</v>
      </c>
      <c r="O103" s="9">
        <f t="shared" si="13"/>
        <v>23985447.8</v>
      </c>
    </row>
    <row r="104" spans="1:15" ht="52.5">
      <c r="A104" s="10">
        <v>4016040</v>
      </c>
      <c r="B104" s="12" t="s">
        <v>67</v>
      </c>
      <c r="C104" s="16" t="s">
        <v>98</v>
      </c>
      <c r="D104" s="14">
        <v>162400</v>
      </c>
      <c r="E104" s="14">
        <v>0</v>
      </c>
      <c r="F104" s="14">
        <v>0</v>
      </c>
      <c r="G104" s="14">
        <v>162400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f t="shared" si="13"/>
        <v>162400</v>
      </c>
    </row>
    <row r="105" spans="1:15" ht="39">
      <c r="A105" s="10" t="s">
        <v>273</v>
      </c>
      <c r="B105" s="12" t="s">
        <v>68</v>
      </c>
      <c r="C105" s="16" t="s">
        <v>99</v>
      </c>
      <c r="D105" s="14">
        <v>0</v>
      </c>
      <c r="E105" s="14">
        <v>0</v>
      </c>
      <c r="F105" s="14">
        <v>0</v>
      </c>
      <c r="G105" s="14">
        <v>0</v>
      </c>
      <c r="H105" s="14">
        <v>20000</v>
      </c>
      <c r="I105" s="14">
        <v>20000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f t="shared" si="13"/>
        <v>20000</v>
      </c>
    </row>
    <row r="106" spans="1:15" ht="12.75">
      <c r="A106" s="10" t="s">
        <v>274</v>
      </c>
      <c r="B106" s="12" t="s">
        <v>69</v>
      </c>
      <c r="C106" s="25" t="s">
        <v>97</v>
      </c>
      <c r="D106" s="14">
        <v>7109000</v>
      </c>
      <c r="E106" s="14">
        <v>0</v>
      </c>
      <c r="F106" s="14">
        <v>0</v>
      </c>
      <c r="G106" s="14">
        <v>500000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13"/>
        <v>7109000</v>
      </c>
    </row>
    <row r="107" spans="1:15" ht="102">
      <c r="A107" s="10" t="s">
        <v>200</v>
      </c>
      <c r="B107" s="12">
        <v>100602</v>
      </c>
      <c r="C107" s="26" t="s">
        <v>201</v>
      </c>
      <c r="D107" s="14">
        <v>0</v>
      </c>
      <c r="E107" s="14">
        <v>0</v>
      </c>
      <c r="F107" s="14">
        <v>0</v>
      </c>
      <c r="G107" s="14">
        <v>0</v>
      </c>
      <c r="H107" s="14">
        <v>16694047.8</v>
      </c>
      <c r="I107" s="14">
        <v>0</v>
      </c>
      <c r="J107" s="14">
        <v>0</v>
      </c>
      <c r="K107" s="14">
        <v>0</v>
      </c>
      <c r="L107" s="14">
        <v>16694047.8</v>
      </c>
      <c r="M107" s="14">
        <v>0</v>
      </c>
      <c r="N107" s="14">
        <v>0</v>
      </c>
      <c r="O107" s="14">
        <f t="shared" si="13"/>
        <v>16694047.8</v>
      </c>
    </row>
    <row r="108" spans="1:15" ht="12.75">
      <c r="A108" s="10">
        <v>4016300</v>
      </c>
      <c r="B108" s="7" t="s">
        <v>70</v>
      </c>
      <c r="C108" s="8" t="s">
        <v>71</v>
      </c>
      <c r="D108" s="9">
        <f>SUM(D109)</f>
        <v>0</v>
      </c>
      <c r="E108" s="9">
        <f aca="true" t="shared" si="19" ref="E108:N108">SUM(E109)</f>
        <v>0</v>
      </c>
      <c r="F108" s="9">
        <f t="shared" si="19"/>
        <v>0</v>
      </c>
      <c r="G108" s="9">
        <f t="shared" si="19"/>
        <v>0</v>
      </c>
      <c r="H108" s="9">
        <f t="shared" si="19"/>
        <v>11474094</v>
      </c>
      <c r="I108" s="9">
        <f t="shared" si="19"/>
        <v>0</v>
      </c>
      <c r="J108" s="9">
        <f t="shared" si="19"/>
        <v>0</v>
      </c>
      <c r="K108" s="9">
        <f t="shared" si="19"/>
        <v>0</v>
      </c>
      <c r="L108" s="9">
        <f t="shared" si="19"/>
        <v>11474094</v>
      </c>
      <c r="M108" s="9">
        <f t="shared" si="19"/>
        <v>11474094</v>
      </c>
      <c r="N108" s="9">
        <f t="shared" si="19"/>
        <v>2176908</v>
      </c>
      <c r="O108" s="9">
        <f t="shared" si="13"/>
        <v>11474094</v>
      </c>
    </row>
    <row r="109" spans="1:15" ht="39">
      <c r="A109" s="10">
        <v>4016310</v>
      </c>
      <c r="B109" s="12" t="s">
        <v>72</v>
      </c>
      <c r="C109" s="17" t="s">
        <v>187</v>
      </c>
      <c r="D109" s="14">
        <v>0</v>
      </c>
      <c r="E109" s="14">
        <v>0</v>
      </c>
      <c r="F109" s="14">
        <v>0</v>
      </c>
      <c r="G109" s="14">
        <v>0</v>
      </c>
      <c r="H109" s="14">
        <v>11474094</v>
      </c>
      <c r="I109" s="14">
        <v>0</v>
      </c>
      <c r="J109" s="14">
        <v>0</v>
      </c>
      <c r="K109" s="14">
        <v>0</v>
      </c>
      <c r="L109" s="14">
        <v>11474094</v>
      </c>
      <c r="M109" s="14">
        <v>11474094</v>
      </c>
      <c r="N109" s="14">
        <v>2176908</v>
      </c>
      <c r="O109" s="14">
        <f t="shared" si="13"/>
        <v>11474094</v>
      </c>
    </row>
    <row r="110" spans="1:15" ht="52.5">
      <c r="A110" s="10">
        <v>4016600</v>
      </c>
      <c r="B110" s="7" t="s">
        <v>56</v>
      </c>
      <c r="C110" s="8" t="s">
        <v>57</v>
      </c>
      <c r="D110" s="9">
        <f>SUM(D111)</f>
        <v>0</v>
      </c>
      <c r="E110" s="9">
        <f aca="true" t="shared" si="20" ref="E110:N110">SUM(E111)</f>
        <v>0</v>
      </c>
      <c r="F110" s="9">
        <f t="shared" si="20"/>
        <v>0</v>
      </c>
      <c r="G110" s="9">
        <f t="shared" si="20"/>
        <v>0</v>
      </c>
      <c r="H110" s="9">
        <f t="shared" si="20"/>
        <v>3919516.08</v>
      </c>
      <c r="I110" s="9">
        <f t="shared" si="20"/>
        <v>1560049.59</v>
      </c>
      <c r="J110" s="9">
        <f t="shared" si="20"/>
        <v>0</v>
      </c>
      <c r="K110" s="9">
        <f t="shared" si="20"/>
        <v>0</v>
      </c>
      <c r="L110" s="9">
        <f t="shared" si="20"/>
        <v>2359466.49</v>
      </c>
      <c r="M110" s="9">
        <f t="shared" si="20"/>
        <v>0</v>
      </c>
      <c r="N110" s="9">
        <f t="shared" si="20"/>
        <v>0</v>
      </c>
      <c r="O110" s="9">
        <f t="shared" si="13"/>
        <v>3919516.08</v>
      </c>
    </row>
    <row r="111" spans="1:15" ht="26.25">
      <c r="A111" s="10" t="s">
        <v>275</v>
      </c>
      <c r="B111" s="12" t="s">
        <v>73</v>
      </c>
      <c r="C111" s="18" t="s">
        <v>188</v>
      </c>
      <c r="D111" s="14">
        <v>0</v>
      </c>
      <c r="E111" s="14">
        <v>0</v>
      </c>
      <c r="F111" s="14">
        <v>0</v>
      </c>
      <c r="G111" s="14">
        <v>0</v>
      </c>
      <c r="H111" s="14">
        <v>3919516.08</v>
      </c>
      <c r="I111" s="14">
        <v>1560049.59</v>
      </c>
      <c r="J111" s="14">
        <v>0</v>
      </c>
      <c r="K111" s="14">
        <v>0</v>
      </c>
      <c r="L111" s="14">
        <v>2359466.49</v>
      </c>
      <c r="M111" s="14">
        <v>0</v>
      </c>
      <c r="N111" s="14">
        <v>0</v>
      </c>
      <c r="O111" s="14">
        <f t="shared" si="13"/>
        <v>3919516.08</v>
      </c>
    </row>
    <row r="112" spans="1:15" ht="39">
      <c r="A112" s="6" t="s">
        <v>204</v>
      </c>
      <c r="B112" s="28">
        <v>48</v>
      </c>
      <c r="C112" s="27" t="s">
        <v>202</v>
      </c>
      <c r="D112" s="9">
        <f>D113+D115</f>
        <v>623700</v>
      </c>
      <c r="E112" s="9">
        <f aca="true" t="shared" si="21" ref="E112:O112">E113+E115</f>
        <v>199300</v>
      </c>
      <c r="F112" s="9">
        <f t="shared" si="21"/>
        <v>0</v>
      </c>
      <c r="G112" s="9">
        <f t="shared" si="21"/>
        <v>350000</v>
      </c>
      <c r="H112" s="9">
        <f t="shared" si="21"/>
        <v>0</v>
      </c>
      <c r="I112" s="9">
        <f t="shared" si="21"/>
        <v>0</v>
      </c>
      <c r="J112" s="9">
        <f t="shared" si="21"/>
        <v>0</v>
      </c>
      <c r="K112" s="9">
        <f t="shared" si="21"/>
        <v>0</v>
      </c>
      <c r="L112" s="9">
        <f t="shared" si="21"/>
        <v>0</v>
      </c>
      <c r="M112" s="9">
        <f t="shared" si="21"/>
        <v>0</v>
      </c>
      <c r="N112" s="9">
        <f t="shared" si="21"/>
        <v>0</v>
      </c>
      <c r="O112" s="9">
        <f t="shared" si="21"/>
        <v>623700</v>
      </c>
    </row>
    <row r="113" spans="1:15" ht="12.75">
      <c r="A113" s="10" t="s">
        <v>276</v>
      </c>
      <c r="B113" s="7" t="s">
        <v>16</v>
      </c>
      <c r="C113" s="8" t="s">
        <v>17</v>
      </c>
      <c r="D113" s="9">
        <f>D114</f>
        <v>273700</v>
      </c>
      <c r="E113" s="9">
        <f aca="true" t="shared" si="22" ref="E113:N113">E114</f>
        <v>199300</v>
      </c>
      <c r="F113" s="9">
        <f t="shared" si="22"/>
        <v>0</v>
      </c>
      <c r="G113" s="9">
        <f t="shared" si="22"/>
        <v>0</v>
      </c>
      <c r="H113" s="9">
        <f t="shared" si="22"/>
        <v>0</v>
      </c>
      <c r="I113" s="9">
        <f t="shared" si="22"/>
        <v>0</v>
      </c>
      <c r="J113" s="9">
        <f t="shared" si="22"/>
        <v>0</v>
      </c>
      <c r="K113" s="9">
        <f t="shared" si="22"/>
        <v>0</v>
      </c>
      <c r="L113" s="9">
        <f t="shared" si="22"/>
        <v>0</v>
      </c>
      <c r="M113" s="9">
        <f t="shared" si="22"/>
        <v>0</v>
      </c>
      <c r="N113" s="9">
        <f t="shared" si="22"/>
        <v>0</v>
      </c>
      <c r="O113" s="9">
        <f>D113+H113</f>
        <v>273700</v>
      </c>
    </row>
    <row r="114" spans="1:15" ht="52.5">
      <c r="A114" s="10" t="s">
        <v>277</v>
      </c>
      <c r="B114" s="12" t="s">
        <v>18</v>
      </c>
      <c r="C114" s="16" t="s">
        <v>283</v>
      </c>
      <c r="D114" s="14">
        <v>273700</v>
      </c>
      <c r="E114" s="14">
        <v>199300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f>D114+H114</f>
        <v>273700</v>
      </c>
    </row>
    <row r="115" spans="1:15" ht="12.75">
      <c r="A115" s="10" t="s">
        <v>203</v>
      </c>
      <c r="B115" s="7" t="s">
        <v>70</v>
      </c>
      <c r="C115" s="8" t="s">
        <v>71</v>
      </c>
      <c r="D115" s="9">
        <f>D116</f>
        <v>350000</v>
      </c>
      <c r="E115" s="9">
        <f aca="true" t="shared" si="23" ref="E115:N115">E116</f>
        <v>0</v>
      </c>
      <c r="F115" s="9">
        <f t="shared" si="23"/>
        <v>0</v>
      </c>
      <c r="G115" s="9">
        <f t="shared" si="23"/>
        <v>350000</v>
      </c>
      <c r="H115" s="9">
        <f t="shared" si="23"/>
        <v>0</v>
      </c>
      <c r="I115" s="9">
        <f t="shared" si="23"/>
        <v>0</v>
      </c>
      <c r="J115" s="9">
        <f t="shared" si="23"/>
        <v>0</v>
      </c>
      <c r="K115" s="9">
        <f t="shared" si="23"/>
        <v>0</v>
      </c>
      <c r="L115" s="9">
        <f t="shared" si="23"/>
        <v>0</v>
      </c>
      <c r="M115" s="9">
        <f t="shared" si="23"/>
        <v>0</v>
      </c>
      <c r="N115" s="9">
        <f t="shared" si="23"/>
        <v>0</v>
      </c>
      <c r="O115" s="9">
        <f>D115+H115</f>
        <v>350000</v>
      </c>
    </row>
    <row r="116" spans="1:15" ht="26.25">
      <c r="A116" s="10" t="s">
        <v>278</v>
      </c>
      <c r="B116" s="12">
        <v>150202</v>
      </c>
      <c r="C116" s="16" t="s">
        <v>173</v>
      </c>
      <c r="D116" s="14">
        <v>350000</v>
      </c>
      <c r="E116" s="14">
        <v>0</v>
      </c>
      <c r="F116" s="14">
        <v>0</v>
      </c>
      <c r="G116" s="14">
        <v>350000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f>D116+H116</f>
        <v>350000</v>
      </c>
    </row>
    <row r="117" spans="1:15" ht="26.25">
      <c r="A117" s="6">
        <v>7500000</v>
      </c>
      <c r="B117" s="7" t="s">
        <v>74</v>
      </c>
      <c r="C117" s="8" t="s">
        <v>75</v>
      </c>
      <c r="D117" s="9">
        <f>D118</f>
        <v>798700</v>
      </c>
      <c r="E117" s="9">
        <f aca="true" t="shared" si="24" ref="E117:O117">E118</f>
        <v>562100</v>
      </c>
      <c r="F117" s="9">
        <f t="shared" si="24"/>
        <v>0</v>
      </c>
      <c r="G117" s="9">
        <f t="shared" si="24"/>
        <v>0</v>
      </c>
      <c r="H117" s="9">
        <f t="shared" si="24"/>
        <v>0</v>
      </c>
      <c r="I117" s="9">
        <f t="shared" si="24"/>
        <v>0</v>
      </c>
      <c r="J117" s="9">
        <f t="shared" si="24"/>
        <v>0</v>
      </c>
      <c r="K117" s="9">
        <f t="shared" si="24"/>
        <v>0</v>
      </c>
      <c r="L117" s="9">
        <f t="shared" si="24"/>
        <v>0</v>
      </c>
      <c r="M117" s="9">
        <f t="shared" si="24"/>
        <v>0</v>
      </c>
      <c r="N117" s="9">
        <f t="shared" si="24"/>
        <v>0</v>
      </c>
      <c r="O117" s="9">
        <f t="shared" si="24"/>
        <v>798700</v>
      </c>
    </row>
    <row r="118" spans="1:15" ht="12.75">
      <c r="A118" s="10" t="s">
        <v>279</v>
      </c>
      <c r="B118" s="7" t="s">
        <v>16</v>
      </c>
      <c r="C118" s="8" t="s">
        <v>17</v>
      </c>
      <c r="D118" s="9">
        <f>SUM(D119)</f>
        <v>798700</v>
      </c>
      <c r="E118" s="9">
        <f aca="true" t="shared" si="25" ref="E118:N118">SUM(E119)</f>
        <v>562100</v>
      </c>
      <c r="F118" s="9">
        <f t="shared" si="25"/>
        <v>0</v>
      </c>
      <c r="G118" s="9">
        <f t="shared" si="25"/>
        <v>0</v>
      </c>
      <c r="H118" s="9">
        <f t="shared" si="25"/>
        <v>0</v>
      </c>
      <c r="I118" s="9">
        <f t="shared" si="25"/>
        <v>0</v>
      </c>
      <c r="J118" s="9">
        <f t="shared" si="25"/>
        <v>0</v>
      </c>
      <c r="K118" s="9">
        <f t="shared" si="25"/>
        <v>0</v>
      </c>
      <c r="L118" s="9">
        <f t="shared" si="25"/>
        <v>0</v>
      </c>
      <c r="M118" s="9">
        <f t="shared" si="25"/>
        <v>0</v>
      </c>
      <c r="N118" s="9">
        <f t="shared" si="25"/>
        <v>0</v>
      </c>
      <c r="O118" s="9">
        <f>D118+H118</f>
        <v>798700</v>
      </c>
    </row>
    <row r="119" spans="1:15" ht="52.5">
      <c r="A119" s="10" t="s">
        <v>280</v>
      </c>
      <c r="B119" s="12" t="s">
        <v>18</v>
      </c>
      <c r="C119" s="16" t="s">
        <v>283</v>
      </c>
      <c r="D119" s="14">
        <v>798700</v>
      </c>
      <c r="E119" s="14">
        <v>562100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>D119+H119</f>
        <v>798700</v>
      </c>
    </row>
    <row r="120" spans="1:15" ht="12.75">
      <c r="A120" s="10"/>
      <c r="B120" s="12">
        <v>250102</v>
      </c>
      <c r="C120" s="16" t="s">
        <v>175</v>
      </c>
      <c r="D120" s="14">
        <v>5000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9">
        <f>D120+H120</f>
        <v>5000</v>
      </c>
    </row>
    <row r="121" spans="1:17" ht="12.75">
      <c r="A121" s="10"/>
      <c r="B121" s="21" t="s">
        <v>77</v>
      </c>
      <c r="C121" s="21"/>
      <c r="D121" s="22">
        <f>D14+D41+D55+D93+D102+D117+D120+D112</f>
        <v>233649612</v>
      </c>
      <c r="E121" s="22">
        <f>E14+E41+E55+E93+E102+E117+E120+E112</f>
        <v>88668695.63</v>
      </c>
      <c r="F121" s="22">
        <f aca="true" t="shared" si="26" ref="F121:O121">F14+F41+F55+F93+F102+F117+F120+F112</f>
        <v>18371448</v>
      </c>
      <c r="G121" s="22">
        <f t="shared" si="26"/>
        <v>1312400</v>
      </c>
      <c r="H121" s="22">
        <f t="shared" si="26"/>
        <v>42043257.88</v>
      </c>
      <c r="I121" s="22">
        <f t="shared" si="26"/>
        <v>6092649.59</v>
      </c>
      <c r="J121" s="22">
        <f t="shared" si="26"/>
        <v>567800</v>
      </c>
      <c r="K121" s="22">
        <f t="shared" si="26"/>
        <v>130659</v>
      </c>
      <c r="L121" s="22">
        <f t="shared" si="26"/>
        <v>35950608.29</v>
      </c>
      <c r="M121" s="22">
        <f t="shared" si="26"/>
        <v>16876694</v>
      </c>
      <c r="N121" s="22">
        <f t="shared" si="26"/>
        <v>2361108</v>
      </c>
      <c r="O121" s="22">
        <f t="shared" si="26"/>
        <v>275692869.88</v>
      </c>
      <c r="Q121" s="23">
        <f>D121+H121</f>
        <v>275692869.88</v>
      </c>
    </row>
    <row r="123" spans="3:15" ht="18">
      <c r="C123" s="24" t="s">
        <v>205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23"/>
    </row>
    <row r="124" spans="3:13" ht="18">
      <c r="C124" s="2" t="s">
        <v>282</v>
      </c>
      <c r="D124" s="2"/>
      <c r="E124" s="2"/>
      <c r="F124" s="2"/>
      <c r="G124" s="2"/>
      <c r="H124" s="2"/>
      <c r="I124" s="2"/>
      <c r="J124" s="2"/>
      <c r="K124" s="24"/>
      <c r="L124" s="2" t="s">
        <v>109</v>
      </c>
      <c r="M124" s="2"/>
    </row>
  </sheetData>
  <sheetProtection/>
  <mergeCells count="24">
    <mergeCell ref="A9:A12"/>
    <mergeCell ref="M3:O3"/>
    <mergeCell ref="M4:O4"/>
    <mergeCell ref="B6:O6"/>
    <mergeCell ref="B7:O7"/>
    <mergeCell ref="K11:K12"/>
    <mergeCell ref="B9:B12"/>
    <mergeCell ref="C9:C12"/>
    <mergeCell ref="J10:K10"/>
    <mergeCell ref="O9:O12"/>
    <mergeCell ref="L10:L12"/>
    <mergeCell ref="M11:M12"/>
    <mergeCell ref="N11:N12"/>
    <mergeCell ref="M10:N10"/>
    <mergeCell ref="H9:N9"/>
    <mergeCell ref="J11:J12"/>
    <mergeCell ref="H10:H12"/>
    <mergeCell ref="I10:I12"/>
    <mergeCell ref="D9:G9"/>
    <mergeCell ref="G10:G12"/>
    <mergeCell ref="E10:F10"/>
    <mergeCell ref="F11:F12"/>
    <mergeCell ref="D10:D12"/>
    <mergeCell ref="E11:E12"/>
  </mergeCells>
  <printOptions/>
  <pageMargins left="0.2755905511811024" right="0.3937007874015748" top="1.062992125984252" bottom="0.2755905511811024" header="0" footer="0"/>
  <pageSetup horizontalDpi="600" verticalDpi="600" orientation="landscape" paperSize="9" scale="7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2015-02-13T09:30:17Z</cp:lastPrinted>
  <dcterms:created xsi:type="dcterms:W3CDTF">2012-01-04T15:44:05Z</dcterms:created>
  <dcterms:modified xsi:type="dcterms:W3CDTF">2015-02-27T11:08:02Z</dcterms:modified>
  <cp:category/>
  <cp:version/>
  <cp:contentType/>
  <cp:contentStatus/>
</cp:coreProperties>
</file>